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'Лист2'!$A$1:$V$55</definedName>
  </definedNames>
  <calcPr fullCalcOnLoad="1"/>
</workbook>
</file>

<file path=xl/sharedStrings.xml><?xml version="1.0" encoding="utf-8"?>
<sst xmlns="http://schemas.openxmlformats.org/spreadsheetml/2006/main" count="158" uniqueCount="111">
  <si>
    <t>Полевые работы</t>
  </si>
  <si>
    <t>Д1</t>
  </si>
  <si>
    <t>Д2</t>
  </si>
  <si>
    <t>К</t>
  </si>
  <si>
    <t>=</t>
  </si>
  <si>
    <t>Наименование объекта:</t>
  </si>
  <si>
    <t>Заказчик</t>
  </si>
  <si>
    <t>Заказчик:</t>
  </si>
  <si>
    <t>Исполнитель:</t>
  </si>
  <si>
    <t>Характеристика 
предприятия, здания,
сооружения или виды работ</t>
  </si>
  <si>
    <t>Расчет стоимости (объем
инженерно-геодезических
работ) х цена</t>
  </si>
  <si>
    <t>Стоимость
(руб.)</t>
  </si>
  <si>
    <t>прим 1</t>
  </si>
  <si>
    <t>прим 2</t>
  </si>
  <si>
    <t>СУБЦ 2004г.</t>
  </si>
  <si>
    <t>Табл.8 § 3</t>
  </si>
  <si>
    <t>Д1_1</t>
  </si>
  <si>
    <t>Д2_1</t>
  </si>
  <si>
    <t>Табл.8 § 4</t>
  </si>
  <si>
    <t>Д1_2</t>
  </si>
  <si>
    <t>Д2_2</t>
  </si>
  <si>
    <t>прим 4</t>
  </si>
  <si>
    <t>км</t>
  </si>
  <si>
    <t>x</t>
  </si>
  <si>
    <t>ГВД  L=</t>
  </si>
  <si>
    <t>Камер.:</t>
  </si>
  <si>
    <t>Полевые:</t>
  </si>
  <si>
    <t>Итого:</t>
  </si>
  <si>
    <t>Расходы по внутреннему транспорту</t>
  </si>
  <si>
    <t>х</t>
  </si>
  <si>
    <t>Расходы по внешнему транспорту</t>
  </si>
  <si>
    <t>Расходы на организацию
и ликвидацию работ</t>
  </si>
  <si>
    <t>Назначение работ:</t>
  </si>
  <si>
    <t>Инфляционный коэффициент</t>
  </si>
  <si>
    <t>Общ. Ук. п.13 
прим.1</t>
  </si>
  <si>
    <t>Общ. Ук. п.18 
Не менее 10%</t>
  </si>
  <si>
    <t>НДС-18%</t>
  </si>
  <si>
    <t>ВСЕГО</t>
  </si>
  <si>
    <t>К=1,75 п. 15е</t>
  </si>
  <si>
    <t>Непредвиденные расходы</t>
  </si>
  <si>
    <t>Исполнитель</t>
  </si>
  <si>
    <t xml:space="preserve">                                  Непредвиденные расходы</t>
  </si>
  <si>
    <t>К                                                               зимний</t>
  </si>
  <si>
    <t>К 1.2                            без закладки высотных знаков</t>
  </si>
  <si>
    <t>К 1                              без закладки плановых знаков</t>
  </si>
  <si>
    <t>К 2                                                   применение GPS</t>
  </si>
  <si>
    <t xml:space="preserve">                           Табл 8 § 3    GPS:</t>
  </si>
  <si>
    <t xml:space="preserve">                           Табл 8 § 4   GPS:</t>
  </si>
  <si>
    <t>К_1        трубокабелеискатель на незастр. территориях</t>
  </si>
  <si>
    <t>К 1            трубокабелеискатель на  застр. территориях</t>
  </si>
  <si>
    <r>
      <t xml:space="preserve">К 2                        </t>
    </r>
    <r>
      <rPr>
        <b/>
        <sz val="10"/>
        <rFont val="Arial Cyr"/>
        <family val="0"/>
      </rPr>
      <t>узкая полоса до 1 га   м-б 1:500</t>
    </r>
  </si>
  <si>
    <r>
      <t xml:space="preserve">К_ 2                </t>
    </r>
    <r>
      <rPr>
        <b/>
        <sz val="10"/>
        <rFont val="Arial Cyr"/>
        <family val="0"/>
      </rPr>
      <t>узкая полоса свыше 1 га   м-б 1:500</t>
    </r>
  </si>
  <si>
    <t>К 4_2                                   внутренний транспорт</t>
  </si>
  <si>
    <t>К 5_3                                   внешний  транспорт</t>
  </si>
  <si>
    <t>инфляция</t>
  </si>
  <si>
    <t>Наименование  объекта:</t>
  </si>
  <si>
    <t>Назначение  работ:</t>
  </si>
  <si>
    <t>Д3_3                 камеральная норма м-ба 1:1000   застр. территорий</t>
  </si>
  <si>
    <t>Д2_3                 полевая норма м-ба 1:1000   застр. территорий</t>
  </si>
  <si>
    <t>Д4_3                 полевая норма м-ба 1:1000   незастр. территорий</t>
  </si>
  <si>
    <t>Д4_3                 камеральная норма м-ба 1:1000   незастр. территорий</t>
  </si>
  <si>
    <t>Д2_3         камеральная норма м-ба 1:500 незастр. территорий</t>
  </si>
  <si>
    <t>Д2_3        полевая норма м-ба 1:500 незастр. территорий</t>
  </si>
  <si>
    <t xml:space="preserve">                      Табл 9 § 5  съёмка 1:500  категория 2 :</t>
  </si>
  <si>
    <t xml:space="preserve">                        Табл 9 § 11 съёмка м-ба 1:1000  категория 2:</t>
  </si>
  <si>
    <t>Объёмы:</t>
  </si>
  <si>
    <t xml:space="preserve">                                                                      корректура  съёмки</t>
  </si>
  <si>
    <t>Камеральные работы</t>
  </si>
  <si>
    <t>Кол-во
(точка; га)</t>
  </si>
  <si>
    <t>S=</t>
  </si>
  <si>
    <t>га</t>
  </si>
  <si>
    <r>
      <t xml:space="preserve">                                      </t>
    </r>
    <r>
      <rPr>
        <b/>
        <sz val="10"/>
        <rFont val="Arial Cyr"/>
        <family val="0"/>
      </rPr>
      <t>количество точек   GPS</t>
    </r>
  </si>
  <si>
    <t>полевые работы без выплаты командировочных (п.14 Общ.указ)</t>
  </si>
  <si>
    <t>Итого с понижающим К:</t>
  </si>
  <si>
    <t>Д1_3                полевая норма м-ба 1:500 застр. территорий</t>
  </si>
  <si>
    <t>Д2_3         камеральная норма м-ба 1:500 застр. территорий</t>
  </si>
  <si>
    <t xml:space="preserve">Полевые работы </t>
  </si>
  <si>
    <t xml:space="preserve">Камер. работы  </t>
  </si>
  <si>
    <t>L=</t>
  </si>
  <si>
    <t>Выполнение камеральной обработки в экспедиционных условиях</t>
  </si>
  <si>
    <t>Общ.ук. П.14</t>
  </si>
  <si>
    <t>Табл.5 § 1</t>
  </si>
  <si>
    <t>Приложение № 2 к Письму Межрегиона РФ № 1289-СК/08  от 20.01.10г.</t>
  </si>
  <si>
    <t>Справочник
УБЦ на ИГИ
2004г. №№
табл. и пункт.</t>
  </si>
  <si>
    <t>№
п.п</t>
  </si>
  <si>
    <t>Табл.9 § 5</t>
  </si>
  <si>
    <t>нанесение "красных линий"</t>
  </si>
  <si>
    <t>прим.5 т.9</t>
  </si>
  <si>
    <t>(полоса 35м)</t>
  </si>
  <si>
    <t>1 кат</t>
  </si>
  <si>
    <t xml:space="preserve">"График выполнения топографических и проектно-сметных работ по объектам капитального ремонта газопроводов и сооружений на них (Раздел 1) п.                          </t>
  </si>
  <si>
    <t>на инженерно-геодезические изыскания</t>
  </si>
  <si>
    <t>5\10</t>
  </si>
  <si>
    <t xml:space="preserve">Создание инженерно -
топографических планов в м-бе 1:500 застроенных территорий                                    Категория 2                                                </t>
  </si>
  <si>
    <t>Табл.4 § 3</t>
  </si>
  <si>
    <t>Выполнение камеральных работ составлением топографических планов на магнитном и бумажном носителях, согласование инженерных сетей с эксплуатирующими организациями</t>
  </si>
  <si>
    <t xml:space="preserve">Создание плановой съёмочной
геодезической сети без
закладки центров
Категория 2
</t>
  </si>
  <si>
    <t xml:space="preserve">Создание высотной съёмочной
геодезической сети без
закладки центров
Категория 2
</t>
  </si>
  <si>
    <t>КОС п.Жилетово</t>
  </si>
  <si>
    <t xml:space="preserve">S=17.5 га  </t>
  </si>
  <si>
    <t>Инженерно-геодезические изыскания для проектирования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</si>
  <si>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</si>
  <si>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</si>
  <si>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</si>
  <si>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</si>
  <si>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</si>
  <si>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</si>
  <si>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</si>
  <si>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№2</t>
  </si>
  <si>
    <t>«Выполнение проектно-изыскательских работ по объекту: «Реконструкция комплекса очистных сооружений канализации в п. Жилетово Дзержинского района Калужской области, в т.ч. объектов: вторичных отстойников, биопрудов, аэротенков, песколовок, иловых площадок, контактных отстойников»</t>
  </si>
  <si>
    <t>Составил:_______________Миронова Е.А.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</si>
</sst>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%"/>
    <numFmt numFmtId="175" formatCode="0.0"/>
    <numFmt numFmtId="176" formatCode="0.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i/>
      <sz val="20"/>
      <name val="Arial Cyr"/>
      <family val="0"/>
    </font>
    <font>
      <b/>
      <sz val="20"/>
      <name val="Arial Cyr"/>
      <family val="0"/>
    </font>
    <font>
      <b/>
      <i/>
      <sz val="20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8"/>
      <name val="Arial Cyr"/>
      <family val="0"/>
    </font>
    <font>
      <sz val="14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22"/>
      <name val="Arial Cyr"/>
      <family val="0"/>
    </font>
    <font>
      <b/>
      <sz val="12"/>
      <name val="Arial Cyr"/>
      <family val="0"/>
    </font>
    <font>
      <b/>
      <sz val="18"/>
      <name val="Arial"/>
      <family val="2"/>
    </font>
    <font>
      <b/>
      <i/>
      <sz val="10"/>
      <color indexed="12"/>
      <name val="Arial Cyr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19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21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20" fillId="0" borderId="16" xfId="0" applyFont="1" applyBorder="1" applyAlignment="1">
      <alignment horizontal="right" vertical="center"/>
    </xf>
    <xf numFmtId="175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1" fontId="20" fillId="0" borderId="18" xfId="0" applyNumberFormat="1" applyFont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9" xfId="0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18" xfId="0" applyFont="1" applyBorder="1" applyAlignment="1">
      <alignment horizontal="center" vertical="justify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top" wrapText="1"/>
    </xf>
    <xf numFmtId="0" fontId="20" fillId="0" borderId="21" xfId="0" applyFont="1" applyBorder="1" applyAlignment="1">
      <alignment/>
    </xf>
    <xf numFmtId="0" fontId="20" fillId="0" borderId="21" xfId="0" applyFont="1" applyFill="1" applyBorder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8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justify"/>
    </xf>
    <xf numFmtId="0" fontId="20" fillId="0" borderId="20" xfId="0" applyFont="1" applyBorder="1" applyAlignment="1">
      <alignment horizontal="center" vertical="top"/>
    </xf>
    <xf numFmtId="0" fontId="20" fillId="0" borderId="20" xfId="0" applyFont="1" applyFill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174" fontId="20" fillId="0" borderId="24" xfId="0" applyNumberFormat="1" applyFont="1" applyBorder="1" applyAlignment="1">
      <alignment horizontal="left" vertical="center"/>
    </xf>
    <xf numFmtId="9" fontId="20" fillId="0" borderId="28" xfId="0" applyNumberFormat="1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2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21" xfId="0" applyNumberFormat="1" applyFont="1" applyBorder="1" applyAlignment="1">
      <alignment/>
    </xf>
    <xf numFmtId="0" fontId="20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 wrapText="1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left" vertical="center"/>
    </xf>
    <xf numFmtId="0" fontId="20" fillId="0" borderId="22" xfId="0" applyFont="1" applyBorder="1" applyAlignment="1">
      <alignment/>
    </xf>
    <xf numFmtId="2" fontId="20" fillId="0" borderId="19" xfId="0" applyNumberFormat="1" applyFont="1" applyBorder="1" applyAlignment="1">
      <alignment horizontal="left"/>
    </xf>
    <xf numFmtId="2" fontId="20" fillId="0" borderId="2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vertical="top" wrapText="1"/>
    </xf>
    <xf numFmtId="0" fontId="20" fillId="0" borderId="18" xfId="0" applyFont="1" applyFill="1" applyBorder="1" applyAlignment="1">
      <alignment wrapText="1"/>
    </xf>
    <xf numFmtId="9" fontId="20" fillId="0" borderId="28" xfId="0" applyNumberFormat="1" applyFont="1" applyBorder="1" applyAlignment="1">
      <alignment/>
    </xf>
    <xf numFmtId="2" fontId="20" fillId="0" borderId="11" xfId="0" applyNumberFormat="1" applyFont="1" applyBorder="1" applyAlignment="1">
      <alignment horizontal="right"/>
    </xf>
    <xf numFmtId="0" fontId="21" fillId="0" borderId="11" xfId="0" applyFont="1" applyFill="1" applyBorder="1" applyAlignment="1">
      <alignment wrapText="1"/>
    </xf>
    <xf numFmtId="0" fontId="20" fillId="0" borderId="27" xfId="0" applyFont="1" applyBorder="1" applyAlignment="1">
      <alignment/>
    </xf>
    <xf numFmtId="2" fontId="21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1" fontId="31" fillId="0" borderId="0" xfId="0" applyNumberFormat="1" applyFont="1" applyAlignment="1">
      <alignment horizontal="left"/>
    </xf>
    <xf numFmtId="2" fontId="20" fillId="0" borderId="27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/>
    </xf>
    <xf numFmtId="2" fontId="20" fillId="0" borderId="18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right"/>
    </xf>
    <xf numFmtId="2" fontId="20" fillId="0" borderId="25" xfId="0" applyNumberFormat="1" applyFont="1" applyBorder="1" applyAlignment="1">
      <alignment horizontal="right"/>
    </xf>
    <xf numFmtId="2" fontId="20" fillId="0" borderId="12" xfId="0" applyNumberFormat="1" applyFont="1" applyFill="1" applyBorder="1" applyAlignment="1">
      <alignment horizontal="right" wrapText="1"/>
    </xf>
    <xf numFmtId="2" fontId="21" fillId="0" borderId="26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2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7" fillId="0" borderId="0" xfId="0" applyFont="1" applyAlignment="1">
      <alignment/>
    </xf>
    <xf numFmtId="2" fontId="20" fillId="0" borderId="27" xfId="0" applyNumberFormat="1" applyFont="1" applyBorder="1" applyAlignment="1">
      <alignment vertical="center"/>
    </xf>
    <xf numFmtId="2" fontId="20" fillId="0" borderId="23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0" xfId="0" applyFont="1" applyAlignment="1">
      <alignment horizontal="right"/>
    </xf>
    <xf numFmtId="0" fontId="39" fillId="0" borderId="1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175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left"/>
    </xf>
    <xf numFmtId="1" fontId="20" fillId="0" borderId="28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9" xfId="0" applyFont="1" applyBorder="1" applyAlignment="1">
      <alignment/>
    </xf>
    <xf numFmtId="175" fontId="20" fillId="0" borderId="21" xfId="0" applyNumberFormat="1" applyFont="1" applyBorder="1" applyAlignment="1">
      <alignment horizontal="center"/>
    </xf>
    <xf numFmtId="173" fontId="20" fillId="0" borderId="18" xfId="0" applyNumberFormat="1" applyFont="1" applyBorder="1" applyAlignment="1">
      <alignment horizontal="center"/>
    </xf>
    <xf numFmtId="175" fontId="20" fillId="0" borderId="18" xfId="0" applyNumberFormat="1" applyFont="1" applyBorder="1" applyAlignment="1">
      <alignment/>
    </xf>
    <xf numFmtId="2" fontId="20" fillId="0" borderId="2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2" fontId="20" fillId="0" borderId="21" xfId="0" applyNumberFormat="1" applyFont="1" applyFill="1" applyBorder="1" applyAlignment="1">
      <alignment horizontal="right" vertical="center"/>
    </xf>
    <xf numFmtId="2" fontId="20" fillId="0" borderId="20" xfId="0" applyNumberFormat="1" applyFont="1" applyBorder="1" applyAlignment="1">
      <alignment/>
    </xf>
    <xf numFmtId="0" fontId="36" fillId="0" borderId="0" xfId="0" applyFont="1" applyAlignment="1">
      <alignment/>
    </xf>
    <xf numFmtId="2" fontId="20" fillId="0" borderId="27" xfId="0" applyNumberFormat="1" applyFont="1" applyBorder="1" applyAlignment="1">
      <alignment horizontal="right" vertical="center"/>
    </xf>
    <xf numFmtId="2" fontId="20" fillId="0" borderId="28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vertical="top" wrapText="1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 vertical="top" wrapText="1"/>
    </xf>
    <xf numFmtId="2" fontId="14" fillId="0" borderId="0" xfId="0" applyNumberFormat="1" applyFont="1" applyAlignment="1">
      <alignment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/>
    </xf>
    <xf numFmtId="0" fontId="20" fillId="0" borderId="2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0" fontId="20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/>
    </xf>
    <xf numFmtId="0" fontId="28" fillId="0" borderId="0" xfId="0" applyFont="1" applyAlignment="1">
      <alignment vertical="top" wrapText="1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/>
    </xf>
    <xf numFmtId="0" fontId="20" fillId="0" borderId="30" xfId="0" applyFont="1" applyBorder="1" applyAlignment="1">
      <alignment horizontal="center" vertical="justify"/>
    </xf>
    <xf numFmtId="0" fontId="20" fillId="0" borderId="11" xfId="0" applyFont="1" applyBorder="1" applyAlignment="1">
      <alignment horizontal="center" vertical="justify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1" xfId="0" applyFont="1" applyBorder="1" applyAlignment="1">
      <alignment horizontal="center" vertical="justify"/>
    </xf>
    <xf numFmtId="0" fontId="20" fillId="0" borderId="18" xfId="0" applyFont="1" applyBorder="1" applyAlignment="1">
      <alignment horizontal="center" vertical="justify"/>
    </xf>
    <xf numFmtId="0" fontId="16" fillId="0" borderId="0" xfId="0" applyFont="1" applyAlignment="1">
      <alignment/>
    </xf>
    <xf numFmtId="0" fontId="20" fillId="0" borderId="21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20" fillId="0" borderId="17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6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2" fontId="20" fillId="0" borderId="23" xfId="0" applyNumberFormat="1" applyFont="1" applyBorder="1" applyAlignment="1">
      <alignment horizontal="right" vertical="center"/>
    </xf>
    <xf numFmtId="2" fontId="20" fillId="0" borderId="22" xfId="0" applyNumberFormat="1" applyFont="1" applyBorder="1" applyAlignment="1">
      <alignment/>
    </xf>
    <xf numFmtId="0" fontId="18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/>
    </xf>
    <xf numFmtId="2" fontId="20" fillId="0" borderId="23" xfId="0" applyNumberFormat="1" applyFont="1" applyBorder="1" applyAlignment="1">
      <alignment horizontal="center"/>
    </xf>
    <xf numFmtId="2" fontId="20" fillId="0" borderId="24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2" fontId="20" fillId="0" borderId="24" xfId="0" applyNumberFormat="1" applyFont="1" applyBorder="1" applyAlignment="1">
      <alignment horizontal="left" vertical="center"/>
    </xf>
    <xf numFmtId="2" fontId="20" fillId="0" borderId="19" xfId="0" applyNumberFormat="1" applyFont="1" applyBorder="1" applyAlignment="1">
      <alignment/>
    </xf>
    <xf numFmtId="2" fontId="28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28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/>
    </xf>
    <xf numFmtId="2" fontId="27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2">
      <selection activeCell="K39" sqref="K39"/>
    </sheetView>
  </sheetViews>
  <sheetFormatPr defaultColWidth="9.00390625" defaultRowHeight="12.75"/>
  <cols>
    <col min="1" max="1" width="61.375" style="0" customWidth="1"/>
    <col min="2" max="2" width="7.75390625" style="0" customWidth="1"/>
    <col min="3" max="3" width="12.375" style="0" customWidth="1"/>
  </cols>
  <sheetData>
    <row r="1" spans="1:2" ht="12.75">
      <c r="A1" t="s">
        <v>1</v>
      </c>
      <c r="B1">
        <v>5983</v>
      </c>
    </row>
    <row r="2" spans="1:2" ht="12.75">
      <c r="A2" t="s">
        <v>2</v>
      </c>
      <c r="B2">
        <v>2360</v>
      </c>
    </row>
    <row r="3" ht="12.75">
      <c r="A3" s="3" t="s">
        <v>46</v>
      </c>
    </row>
    <row r="4" spans="1:2" ht="12.75">
      <c r="A4" t="s">
        <v>44</v>
      </c>
      <c r="B4">
        <v>0.7</v>
      </c>
    </row>
    <row r="5" spans="1:2" ht="12.75">
      <c r="A5" t="s">
        <v>45</v>
      </c>
      <c r="B5">
        <v>1.3</v>
      </c>
    </row>
    <row r="6" ht="12.75">
      <c r="A6" s="3" t="s">
        <v>47</v>
      </c>
    </row>
    <row r="7" spans="1:2" ht="12.75">
      <c r="A7" t="s">
        <v>43</v>
      </c>
      <c r="B7">
        <v>0.4</v>
      </c>
    </row>
    <row r="8" spans="1:2" ht="12.75">
      <c r="A8" s="4" t="s">
        <v>71</v>
      </c>
      <c r="B8" s="39">
        <v>2</v>
      </c>
    </row>
    <row r="9" spans="1:2" ht="12.75">
      <c r="A9" t="s">
        <v>16</v>
      </c>
      <c r="B9">
        <v>1418</v>
      </c>
    </row>
    <row r="10" spans="1:2" ht="12.75">
      <c r="A10" t="s">
        <v>17</v>
      </c>
      <c r="B10">
        <v>378</v>
      </c>
    </row>
    <row r="11" spans="1:2" ht="12.75">
      <c r="A11" t="s">
        <v>19</v>
      </c>
      <c r="B11">
        <v>1430</v>
      </c>
    </row>
    <row r="12" spans="1:2" ht="12.75">
      <c r="A12" t="s">
        <v>20</v>
      </c>
      <c r="B12">
        <v>343</v>
      </c>
    </row>
    <row r="13" ht="12.75">
      <c r="A13" s="3" t="s">
        <v>63</v>
      </c>
    </row>
    <row r="14" spans="1:2" ht="12.75">
      <c r="A14" s="4" t="s">
        <v>48</v>
      </c>
      <c r="B14">
        <v>1.2</v>
      </c>
    </row>
    <row r="15" spans="1:2" ht="12.75">
      <c r="A15" t="s">
        <v>49</v>
      </c>
      <c r="B15">
        <v>1.55</v>
      </c>
    </row>
    <row r="16" spans="1:2" ht="12.75">
      <c r="A16" t="s">
        <v>50</v>
      </c>
      <c r="B16" s="3">
        <v>1.4</v>
      </c>
    </row>
    <row r="17" spans="1:2" ht="12.75">
      <c r="A17" t="s">
        <v>51</v>
      </c>
      <c r="B17" s="3">
        <v>1.2</v>
      </c>
    </row>
    <row r="18" spans="1:3" ht="12.75">
      <c r="A18" t="s">
        <v>74</v>
      </c>
      <c r="B18">
        <v>3284</v>
      </c>
      <c r="C18" s="164" t="s">
        <v>89</v>
      </c>
    </row>
    <row r="19" spans="1:3" ht="12.75">
      <c r="A19" t="s">
        <v>75</v>
      </c>
      <c r="B19">
        <v>1067</v>
      </c>
      <c r="C19" s="164" t="s">
        <v>89</v>
      </c>
    </row>
    <row r="20" spans="1:2" ht="12.75">
      <c r="A20" t="s">
        <v>62</v>
      </c>
      <c r="B20">
        <v>2432</v>
      </c>
    </row>
    <row r="21" spans="1:2" ht="12.75">
      <c r="A21" t="s">
        <v>61</v>
      </c>
      <c r="B21">
        <v>589</v>
      </c>
    </row>
    <row r="22" spans="1:2" ht="12.75">
      <c r="A22" s="3" t="s">
        <v>41</v>
      </c>
      <c r="B22" s="3">
        <v>0.1</v>
      </c>
    </row>
    <row r="23" spans="1:3" ht="12.75">
      <c r="A23" s="42" t="s">
        <v>79</v>
      </c>
      <c r="B23" s="3">
        <v>1.15</v>
      </c>
      <c r="C23" t="s">
        <v>80</v>
      </c>
    </row>
    <row r="24" spans="1:2" ht="12.75">
      <c r="A24" s="39" t="s">
        <v>42</v>
      </c>
      <c r="B24" s="39">
        <v>1.3</v>
      </c>
    </row>
    <row r="25" spans="1:3" ht="12.75">
      <c r="A25" s="161" t="s">
        <v>86</v>
      </c>
      <c r="B25" s="39">
        <v>1.15</v>
      </c>
      <c r="C25" t="s">
        <v>87</v>
      </c>
    </row>
    <row r="26" spans="1:2" ht="12.75">
      <c r="A26" s="5" t="s">
        <v>66</v>
      </c>
      <c r="B26" s="3">
        <v>0.5</v>
      </c>
    </row>
    <row r="27" ht="12.75">
      <c r="A27" s="5" t="s">
        <v>65</v>
      </c>
    </row>
    <row r="28" spans="1:6" ht="12.75">
      <c r="A28" s="3" t="s">
        <v>24</v>
      </c>
      <c r="B28" s="3">
        <v>0</v>
      </c>
      <c r="C28" s="3" t="s">
        <v>22</v>
      </c>
      <c r="D28" s="21" t="s">
        <v>69</v>
      </c>
      <c r="E28" s="22">
        <v>0</v>
      </c>
      <c r="F28" s="3" t="s">
        <v>70</v>
      </c>
    </row>
    <row r="29" spans="1:6" ht="12.75">
      <c r="A29" s="3" t="s">
        <v>78</v>
      </c>
      <c r="B29" s="3">
        <v>0.1</v>
      </c>
      <c r="C29" s="3" t="s">
        <v>22</v>
      </c>
      <c r="D29" s="21" t="s">
        <v>69</v>
      </c>
      <c r="E29" s="22">
        <v>1.215</v>
      </c>
      <c r="F29" s="3" t="s">
        <v>70</v>
      </c>
    </row>
    <row r="30" spans="1:3" ht="12.75">
      <c r="A30" s="3" t="s">
        <v>64</v>
      </c>
      <c r="B30" s="3"/>
      <c r="C30" s="3"/>
    </row>
    <row r="31" spans="1:2" ht="12.75">
      <c r="A31" t="s">
        <v>58</v>
      </c>
      <c r="B31">
        <v>2258</v>
      </c>
    </row>
    <row r="32" spans="1:2" ht="12.75">
      <c r="A32" t="s">
        <v>57</v>
      </c>
      <c r="B32">
        <v>734</v>
      </c>
    </row>
    <row r="33" spans="1:2" ht="12.75">
      <c r="A33" t="s">
        <v>59</v>
      </c>
      <c r="B33">
        <v>1430</v>
      </c>
    </row>
    <row r="34" spans="1:2" ht="12.75">
      <c r="A34" t="s">
        <v>60</v>
      </c>
      <c r="B34">
        <v>343</v>
      </c>
    </row>
    <row r="35" spans="1:2" ht="12.75">
      <c r="A35" t="s">
        <v>52</v>
      </c>
      <c r="B35">
        <v>0.1125</v>
      </c>
    </row>
    <row r="36" spans="1:2" ht="12.75">
      <c r="A36" t="s">
        <v>53</v>
      </c>
      <c r="B36">
        <v>0.14</v>
      </c>
    </row>
    <row r="37" spans="1:3" ht="25.5">
      <c r="A37" s="46" t="s">
        <v>82</v>
      </c>
      <c r="B37" s="3">
        <v>3.11</v>
      </c>
      <c r="C37" s="3" t="s">
        <v>54</v>
      </c>
    </row>
    <row r="39" spans="1:7" ht="12.75">
      <c r="A39" t="s">
        <v>55</v>
      </c>
      <c r="B39" s="179" t="s">
        <v>98</v>
      </c>
      <c r="C39" s="179"/>
      <c r="D39" s="179"/>
      <c r="E39" s="179"/>
      <c r="F39" s="179"/>
      <c r="G39" s="179"/>
    </row>
    <row r="40" spans="2:7" ht="12.75">
      <c r="B40" s="179"/>
      <c r="C40" s="179"/>
      <c r="D40" s="179"/>
      <c r="E40" s="179"/>
      <c r="F40" s="179"/>
      <c r="G40" s="179"/>
    </row>
    <row r="41" spans="2:7" ht="24.75" customHeight="1">
      <c r="B41" s="179"/>
      <c r="C41" s="179"/>
      <c r="D41" s="179"/>
      <c r="E41" s="179"/>
      <c r="F41" s="179"/>
      <c r="G41" s="179"/>
    </row>
    <row r="43" spans="1:7" ht="12.75">
      <c r="A43" t="s">
        <v>56</v>
      </c>
      <c r="B43" s="180" t="s">
        <v>100</v>
      </c>
      <c r="C43" s="180"/>
      <c r="D43" s="180"/>
      <c r="E43" s="180"/>
      <c r="F43" s="180"/>
      <c r="G43" s="180"/>
    </row>
    <row r="44" spans="2:7" ht="12.75">
      <c r="B44" s="180"/>
      <c r="C44" s="180"/>
      <c r="D44" s="180"/>
      <c r="E44" s="180"/>
      <c r="F44" s="180"/>
      <c r="G44" s="180"/>
    </row>
    <row r="45" spans="2:7" ht="12.75">
      <c r="B45" s="180"/>
      <c r="C45" s="180"/>
      <c r="D45" s="180"/>
      <c r="E45" s="180"/>
      <c r="F45" s="180"/>
      <c r="G45" s="180"/>
    </row>
    <row r="47" spans="1:7" ht="12.75">
      <c r="A47" t="s">
        <v>6</v>
      </c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1:7" ht="12.75">
      <c r="A49" t="s">
        <v>40</v>
      </c>
      <c r="B49" s="181"/>
      <c r="C49" s="181"/>
      <c r="D49" s="181"/>
      <c r="E49" s="181"/>
      <c r="F49" s="181"/>
      <c r="G49" s="181"/>
    </row>
    <row r="50" spans="2:7" ht="12.75">
      <c r="B50" s="182"/>
      <c r="C50" s="182"/>
      <c r="D50" s="182"/>
      <c r="E50" s="41"/>
      <c r="F50" s="41"/>
      <c r="G50" s="41"/>
    </row>
    <row r="51" ht="12.75">
      <c r="A51" s="3"/>
    </row>
    <row r="52" spans="1:4" ht="38.25">
      <c r="A52" s="25" t="s">
        <v>90</v>
      </c>
      <c r="B52" s="26" t="s">
        <v>92</v>
      </c>
      <c r="D52" s="36"/>
    </row>
    <row r="53" spans="1:3" ht="12.75">
      <c r="A53" t="s">
        <v>72</v>
      </c>
      <c r="B53" s="40">
        <v>1</v>
      </c>
      <c r="C53">
        <v>0.85</v>
      </c>
    </row>
  </sheetData>
  <sheetProtection/>
  <mergeCells count="6">
    <mergeCell ref="B39:G41"/>
    <mergeCell ref="B43:G45"/>
    <mergeCell ref="B49:G49"/>
    <mergeCell ref="B50:D50"/>
    <mergeCell ref="B47:G47"/>
    <mergeCell ref="B48:G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3"/>
  <sheetViews>
    <sheetView tabSelected="1" view="pageBreakPreview" zoomScaleSheetLayoutView="100" zoomScalePageLayoutView="0" workbookViewId="0" topLeftCell="A46">
      <selection activeCell="G57" sqref="G57:U57"/>
    </sheetView>
  </sheetViews>
  <sheetFormatPr defaultColWidth="9.00390625" defaultRowHeight="12.75"/>
  <cols>
    <col min="1" max="1" width="0.12890625" style="0" customWidth="1"/>
    <col min="2" max="2" width="2.375" style="0" hidden="1" customWidth="1"/>
    <col min="3" max="3" width="3.375" style="0" hidden="1" customWidth="1"/>
    <col min="4" max="4" width="6.375" style="0" customWidth="1"/>
    <col min="5" max="5" width="41.125" style="0" customWidth="1"/>
    <col min="6" max="6" width="3.625" style="0" customWidth="1"/>
    <col min="7" max="7" width="8.00390625" style="0" customWidth="1"/>
    <col min="8" max="8" width="7.00390625" style="0" customWidth="1"/>
    <col min="9" max="9" width="10.375" style="0" customWidth="1"/>
    <col min="10" max="10" width="18.375" style="0" customWidth="1"/>
    <col min="11" max="11" width="5.25390625" style="0" customWidth="1"/>
    <col min="12" max="12" width="10.375" style="0" customWidth="1"/>
    <col min="13" max="13" width="3.125" style="0" customWidth="1"/>
    <col min="14" max="14" width="7.375" style="0" customWidth="1"/>
    <col min="15" max="15" width="7.625" style="0" customWidth="1"/>
    <col min="16" max="16" width="6.875" style="0" customWidth="1"/>
    <col min="17" max="17" width="3.75390625" style="0" customWidth="1"/>
    <col min="18" max="18" width="6.25390625" style="0" customWidth="1"/>
    <col min="19" max="19" width="3.375" style="0" hidden="1" customWidth="1"/>
    <col min="20" max="20" width="4.875" style="0" hidden="1" customWidth="1"/>
    <col min="21" max="21" width="11.125" style="8" customWidth="1"/>
    <col min="22" max="22" width="18.75390625" style="8" customWidth="1"/>
    <col min="23" max="23" width="8.00390625" style="0" hidden="1" customWidth="1"/>
    <col min="24" max="24" width="18.00390625" style="10" customWidth="1"/>
    <col min="25" max="25" width="17.375" style="10" customWidth="1"/>
  </cols>
  <sheetData>
    <row r="1" spans="3:25" s="43" customFormat="1" ht="18" customHeight="1">
      <c r="C1" s="4"/>
      <c r="D1" s="4"/>
      <c r="E1" s="165"/>
      <c r="F1" s="277"/>
      <c r="G1" s="277"/>
      <c r="H1" s="4"/>
      <c r="I1" s="4"/>
      <c r="J1" s="4"/>
      <c r="K1" s="4"/>
      <c r="L1" s="4"/>
      <c r="M1" s="188"/>
      <c r="N1" s="188"/>
      <c r="O1" s="188"/>
      <c r="P1" s="188"/>
      <c r="Q1" s="188"/>
      <c r="R1" s="188"/>
      <c r="S1" s="188"/>
      <c r="T1" s="188"/>
      <c r="U1" s="188"/>
      <c r="V1" s="143"/>
      <c r="X1" s="10"/>
      <c r="Y1" s="10"/>
    </row>
    <row r="2" spans="4:22" s="158" customFormat="1" ht="23.25">
      <c r="D2" s="3" t="s">
        <v>101</v>
      </c>
      <c r="E2" s="42"/>
      <c r="U2" s="42"/>
      <c r="V2" s="3" t="s">
        <v>102</v>
      </c>
    </row>
    <row r="3" spans="4:25" s="137" customFormat="1" ht="19.5" customHeight="1">
      <c r="D3" s="285" t="s">
        <v>103</v>
      </c>
      <c r="E3" s="285"/>
      <c r="U3" s="286" t="s">
        <v>104</v>
      </c>
      <c r="V3" s="286"/>
      <c r="X3" s="158"/>
      <c r="Y3" s="158"/>
    </row>
    <row r="4" spans="4:25" s="137" customFormat="1" ht="20.25" customHeight="1">
      <c r="D4" s="285" t="s">
        <v>103</v>
      </c>
      <c r="E4" s="285"/>
      <c r="U4" s="286" t="s">
        <v>105</v>
      </c>
      <c r="V4" s="286"/>
      <c r="X4" s="158"/>
      <c r="Y4" s="158"/>
    </row>
    <row r="5" spans="4:25" s="137" customFormat="1" ht="14.25" customHeight="1">
      <c r="D5" s="285" t="s">
        <v>103</v>
      </c>
      <c r="E5" s="285"/>
      <c r="U5" s="286" t="s">
        <v>106</v>
      </c>
      <c r="V5" s="286"/>
      <c r="X5" s="158"/>
      <c r="Y5" s="158"/>
    </row>
    <row r="6" spans="4:25" s="137" customFormat="1" ht="20.25" customHeight="1">
      <c r="D6" s="285" t="s">
        <v>107</v>
      </c>
      <c r="E6" s="285"/>
      <c r="U6" s="286" t="s">
        <v>107</v>
      </c>
      <c r="V6" s="286"/>
      <c r="X6" s="158"/>
      <c r="Y6" s="158"/>
    </row>
    <row r="7" spans="21:25" s="137" customFormat="1" ht="20.25" customHeight="1">
      <c r="U7" s="138"/>
      <c r="V7" s="138"/>
      <c r="X7" s="158"/>
      <c r="Y7" s="158"/>
    </row>
    <row r="8" spans="4:25" s="28" customFormat="1" ht="18" customHeight="1">
      <c r="D8" s="281" t="s">
        <v>108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X8" s="27"/>
      <c r="Y8" s="27"/>
    </row>
    <row r="9" spans="4:25" s="28" customFormat="1" ht="20.25">
      <c r="D9" s="282" t="s">
        <v>91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X9" s="27"/>
      <c r="Y9" s="27"/>
    </row>
    <row r="10" spans="4:25" s="28" customFormat="1" ht="84" customHeight="1">
      <c r="D10" s="29"/>
      <c r="E10" s="31" t="s">
        <v>5</v>
      </c>
      <c r="F10" s="250" t="s">
        <v>109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X10" s="27"/>
      <c r="Y10" s="27"/>
    </row>
    <row r="11" spans="4:25" s="28" customFormat="1" ht="20.25" customHeight="1">
      <c r="D11" s="29"/>
      <c r="E11" s="30" t="s">
        <v>32</v>
      </c>
      <c r="F11" s="250" t="str">
        <f>Лист1!B43</f>
        <v>Инженерно-геодезические изыскания для проектирования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X11" s="27"/>
      <c r="Y11" s="27"/>
    </row>
    <row r="12" spans="5:25" s="28" customFormat="1" ht="20.25">
      <c r="E12" s="30" t="s">
        <v>7</v>
      </c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X12" s="27"/>
      <c r="Y12" s="27"/>
    </row>
    <row r="13" spans="5:25" s="28" customFormat="1" ht="20.25">
      <c r="E13" s="30" t="s">
        <v>8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X13" s="27"/>
      <c r="Y13" s="27"/>
    </row>
    <row r="14" spans="4:22" ht="7.5" customHeight="1" thickBot="1">
      <c r="D14" s="6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7"/>
      <c r="V14" s="7"/>
    </row>
    <row r="15" spans="3:23" s="52" customFormat="1" ht="72" customHeight="1" thickBot="1">
      <c r="C15" s="47"/>
      <c r="D15" s="48" t="s">
        <v>84</v>
      </c>
      <c r="E15" s="49" t="s">
        <v>9</v>
      </c>
      <c r="F15" s="278" t="s">
        <v>83</v>
      </c>
      <c r="G15" s="279"/>
      <c r="H15" s="279"/>
      <c r="I15" s="279"/>
      <c r="J15" s="278" t="s">
        <v>10</v>
      </c>
      <c r="K15" s="279"/>
      <c r="L15" s="279"/>
      <c r="M15" s="279"/>
      <c r="N15" s="279"/>
      <c r="O15" s="279"/>
      <c r="P15" s="279"/>
      <c r="Q15" s="279"/>
      <c r="R15" s="279"/>
      <c r="S15" s="279"/>
      <c r="T15" s="280"/>
      <c r="U15" s="50" t="s">
        <v>68</v>
      </c>
      <c r="V15" s="50" t="s">
        <v>11</v>
      </c>
      <c r="W15" s="51"/>
    </row>
    <row r="16" spans="4:25" s="53" customFormat="1" ht="16.5" customHeight="1">
      <c r="D16" s="218">
        <v>1</v>
      </c>
      <c r="E16" s="238" t="s">
        <v>96</v>
      </c>
      <c r="F16" s="220" t="s">
        <v>14</v>
      </c>
      <c r="G16" s="221"/>
      <c r="H16" s="221"/>
      <c r="I16" s="221"/>
      <c r="J16" s="242" t="s">
        <v>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4"/>
      <c r="U16" s="58"/>
      <c r="V16" s="144"/>
      <c r="X16" s="52"/>
      <c r="Y16" s="52"/>
    </row>
    <row r="17" spans="4:25" s="53" customFormat="1" ht="18">
      <c r="D17" s="219"/>
      <c r="E17" s="229"/>
      <c r="F17" s="220" t="s">
        <v>15</v>
      </c>
      <c r="G17" s="221"/>
      <c r="H17" s="221"/>
      <c r="I17" s="221"/>
      <c r="J17" s="59">
        <v>6426</v>
      </c>
      <c r="K17" s="56" t="s">
        <v>23</v>
      </c>
      <c r="L17" s="56">
        <f>H18</f>
        <v>0.7</v>
      </c>
      <c r="M17" s="56" t="s">
        <v>23</v>
      </c>
      <c r="N17" s="56">
        <f>H19</f>
        <v>1.3</v>
      </c>
      <c r="O17" s="56" t="s">
        <v>29</v>
      </c>
      <c r="P17" s="56"/>
      <c r="Q17" s="56"/>
      <c r="R17" s="60"/>
      <c r="S17" s="56"/>
      <c r="T17" s="61"/>
      <c r="U17" s="62">
        <v>4</v>
      </c>
      <c r="V17" s="145">
        <f>J17*L17*N17*U17</f>
        <v>23390.64</v>
      </c>
      <c r="X17" s="52"/>
      <c r="Y17" s="52"/>
    </row>
    <row r="18" spans="4:25" s="53" customFormat="1" ht="15.75" customHeight="1">
      <c r="D18" s="219"/>
      <c r="E18" s="229"/>
      <c r="F18" s="63" t="s">
        <v>3</v>
      </c>
      <c r="G18" s="64" t="s">
        <v>4</v>
      </c>
      <c r="H18" s="54">
        <f>Лист1!B4</f>
        <v>0.7</v>
      </c>
      <c r="I18" s="53" t="s">
        <v>12</v>
      </c>
      <c r="J18" s="239"/>
      <c r="K18" s="240"/>
      <c r="L18" s="240"/>
      <c r="M18" s="240"/>
      <c r="N18" s="240"/>
      <c r="O18" s="240"/>
      <c r="P18" s="240"/>
      <c r="Q18" s="240"/>
      <c r="R18" s="240"/>
      <c r="S18" s="240"/>
      <c r="T18" s="241"/>
      <c r="U18" s="62"/>
      <c r="V18" s="145"/>
      <c r="X18" s="52"/>
      <c r="Y18" s="52"/>
    </row>
    <row r="19" spans="4:25" s="53" customFormat="1" ht="15.75" customHeight="1">
      <c r="D19" s="219"/>
      <c r="E19" s="229"/>
      <c r="F19" s="63" t="s">
        <v>3</v>
      </c>
      <c r="G19" s="64" t="s">
        <v>4</v>
      </c>
      <c r="H19" s="54">
        <f>Лист1!B5</f>
        <v>1.3</v>
      </c>
      <c r="I19" s="53" t="s">
        <v>13</v>
      </c>
      <c r="J19" s="65"/>
      <c r="K19" s="66"/>
      <c r="L19" s="66"/>
      <c r="M19" s="56"/>
      <c r="N19" s="56"/>
      <c r="O19" s="56"/>
      <c r="P19" s="56"/>
      <c r="Q19" s="56"/>
      <c r="R19" s="56"/>
      <c r="S19" s="56"/>
      <c r="T19" s="57"/>
      <c r="U19" s="62"/>
      <c r="V19" s="145"/>
      <c r="X19" s="52"/>
      <c r="Y19" s="52"/>
    </row>
    <row r="20" spans="4:25" s="53" customFormat="1" ht="17.25" customHeight="1">
      <c r="D20" s="219"/>
      <c r="E20" s="229"/>
      <c r="F20" s="63"/>
      <c r="G20" s="64"/>
      <c r="H20" s="54"/>
      <c r="J20" s="239" t="s">
        <v>67</v>
      </c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62"/>
      <c r="V20" s="145"/>
      <c r="X20" s="52"/>
      <c r="Y20" s="52"/>
    </row>
    <row r="21" spans="4:25" s="53" customFormat="1" ht="15.75" customHeight="1">
      <c r="D21" s="219"/>
      <c r="E21" s="229"/>
      <c r="F21" s="63"/>
      <c r="G21" s="64"/>
      <c r="H21" s="54"/>
      <c r="J21" s="59">
        <v>2538</v>
      </c>
      <c r="K21" s="56" t="s">
        <v>23</v>
      </c>
      <c r="L21" s="56">
        <v>0.7</v>
      </c>
      <c r="M21" s="56" t="s">
        <v>23</v>
      </c>
      <c r="N21" s="56">
        <f>H19</f>
        <v>1.3</v>
      </c>
      <c r="O21" s="56" t="s">
        <v>29</v>
      </c>
      <c r="P21" s="56"/>
      <c r="Q21" s="56"/>
      <c r="R21" s="56"/>
      <c r="S21" s="56"/>
      <c r="T21" s="61"/>
      <c r="U21" s="62">
        <v>4</v>
      </c>
      <c r="V21" s="145">
        <f>J21*L21*N21*U21</f>
        <v>9238.32</v>
      </c>
      <c r="X21" s="52"/>
      <c r="Y21" s="52"/>
    </row>
    <row r="22" spans="4:25" s="53" customFormat="1" ht="15.75" customHeight="1">
      <c r="D22" s="219"/>
      <c r="E22" s="229"/>
      <c r="F22" s="63"/>
      <c r="G22" s="64"/>
      <c r="H22" s="54"/>
      <c r="J22" s="59"/>
      <c r="K22" s="56"/>
      <c r="L22" s="56"/>
      <c r="M22" s="56"/>
      <c r="N22" s="56"/>
      <c r="O22" s="56"/>
      <c r="P22" s="56"/>
      <c r="Q22" s="56"/>
      <c r="R22" s="56"/>
      <c r="S22" s="56"/>
      <c r="T22" s="61"/>
      <c r="U22" s="62"/>
      <c r="V22" s="145"/>
      <c r="X22" s="52"/>
      <c r="Y22" s="52"/>
    </row>
    <row r="23" spans="4:25" s="53" customFormat="1" ht="16.5" customHeight="1">
      <c r="D23" s="219">
        <v>2</v>
      </c>
      <c r="E23" s="228" t="s">
        <v>97</v>
      </c>
      <c r="F23" s="191" t="s">
        <v>14</v>
      </c>
      <c r="G23" s="222"/>
      <c r="H23" s="222"/>
      <c r="I23" s="193"/>
      <c r="J23" s="252" t="s">
        <v>0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4"/>
      <c r="U23" s="69"/>
      <c r="V23" s="146"/>
      <c r="X23" s="52"/>
      <c r="Y23" s="52"/>
    </row>
    <row r="24" spans="4:25" s="53" customFormat="1" ht="16.5" customHeight="1">
      <c r="D24" s="219"/>
      <c r="E24" s="229"/>
      <c r="F24" s="220" t="s">
        <v>18</v>
      </c>
      <c r="G24" s="221"/>
      <c r="H24" s="221"/>
      <c r="I24" s="251"/>
      <c r="J24" s="70">
        <v>1897</v>
      </c>
      <c r="K24" s="56" t="s">
        <v>23</v>
      </c>
      <c r="L24" s="56">
        <f>H25</f>
        <v>0.4</v>
      </c>
      <c r="M24" s="56" t="s">
        <v>23</v>
      </c>
      <c r="N24" s="168">
        <v>1.3</v>
      </c>
      <c r="O24" s="56" t="s">
        <v>29</v>
      </c>
      <c r="P24" s="56"/>
      <c r="Q24" s="56"/>
      <c r="R24" s="56"/>
      <c r="S24" s="56"/>
      <c r="T24" s="56"/>
      <c r="U24" s="62">
        <v>4</v>
      </c>
      <c r="V24" s="145">
        <f>J24*L24*N24*U24</f>
        <v>3945.7600000000007</v>
      </c>
      <c r="X24" s="52"/>
      <c r="Y24" s="52"/>
    </row>
    <row r="25" spans="4:25" s="53" customFormat="1" ht="16.5" customHeight="1">
      <c r="D25" s="219"/>
      <c r="E25" s="229"/>
      <c r="F25" s="63" t="s">
        <v>3</v>
      </c>
      <c r="G25" s="64" t="s">
        <v>4</v>
      </c>
      <c r="H25" s="54">
        <f>Лист1!B7</f>
        <v>0.4</v>
      </c>
      <c r="I25" s="71" t="s">
        <v>12</v>
      </c>
      <c r="J25" s="239"/>
      <c r="K25" s="240"/>
      <c r="L25" s="240"/>
      <c r="M25" s="240"/>
      <c r="N25" s="240"/>
      <c r="O25" s="240"/>
      <c r="P25" s="240"/>
      <c r="Q25" s="240"/>
      <c r="R25" s="240"/>
      <c r="S25" s="240"/>
      <c r="T25" s="241"/>
      <c r="U25" s="62"/>
      <c r="V25" s="145"/>
      <c r="X25" s="52"/>
      <c r="Y25" s="52"/>
    </row>
    <row r="26" spans="4:25" s="53" customFormat="1" ht="16.5" customHeight="1">
      <c r="D26" s="219"/>
      <c r="E26" s="229"/>
      <c r="F26" s="63"/>
      <c r="G26" s="64"/>
      <c r="H26" s="54"/>
      <c r="J26" s="239" t="s">
        <v>67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1"/>
      <c r="U26" s="62"/>
      <c r="V26" s="145"/>
      <c r="X26" s="52"/>
      <c r="Y26" s="52"/>
    </row>
    <row r="27" spans="4:25" s="53" customFormat="1" ht="16.5" customHeight="1">
      <c r="D27" s="219"/>
      <c r="E27" s="229"/>
      <c r="F27" s="63"/>
      <c r="G27" s="64"/>
      <c r="H27" s="54"/>
      <c r="I27" s="71"/>
      <c r="J27" s="72">
        <v>428</v>
      </c>
      <c r="K27" s="56" t="s">
        <v>23</v>
      </c>
      <c r="L27" s="56">
        <f>H25</f>
        <v>0.4</v>
      </c>
      <c r="M27" s="56" t="s">
        <v>23</v>
      </c>
      <c r="N27" s="56">
        <f>H28</f>
        <v>1.3</v>
      </c>
      <c r="O27" s="56" t="s">
        <v>29</v>
      </c>
      <c r="P27" s="56"/>
      <c r="Q27" s="56"/>
      <c r="R27" s="56"/>
      <c r="S27" s="56"/>
      <c r="T27" s="56"/>
      <c r="U27" s="62">
        <v>4</v>
      </c>
      <c r="V27" s="145">
        <f>J27*L27*N27*U27</f>
        <v>890.2400000000001</v>
      </c>
      <c r="X27" s="52"/>
      <c r="Y27" s="52"/>
    </row>
    <row r="28" spans="4:25" s="53" customFormat="1" ht="16.5" customHeight="1">
      <c r="D28" s="219"/>
      <c r="E28" s="229"/>
      <c r="F28" s="63" t="s">
        <v>3</v>
      </c>
      <c r="G28" s="64" t="s">
        <v>4</v>
      </c>
      <c r="H28" s="54">
        <f>Лист1!B5</f>
        <v>1.3</v>
      </c>
      <c r="I28" s="53" t="s">
        <v>13</v>
      </c>
      <c r="J28" s="65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62"/>
      <c r="V28" s="145"/>
      <c r="X28" s="52"/>
      <c r="Y28" s="52"/>
    </row>
    <row r="29" spans="4:25" s="53" customFormat="1" ht="16.5" customHeight="1">
      <c r="D29" s="219"/>
      <c r="E29" s="230"/>
      <c r="F29" s="63"/>
      <c r="G29" s="64"/>
      <c r="H29" s="54"/>
      <c r="J29" s="73"/>
      <c r="K29" s="56"/>
      <c r="L29" s="67"/>
      <c r="M29" s="56"/>
      <c r="N29" s="56"/>
      <c r="O29" s="56"/>
      <c r="P29" s="56"/>
      <c r="Q29" s="56"/>
      <c r="R29" s="56"/>
      <c r="S29" s="56"/>
      <c r="T29" s="67"/>
      <c r="U29" s="68"/>
      <c r="V29" s="147"/>
      <c r="X29" s="52"/>
      <c r="Y29" s="52"/>
    </row>
    <row r="30" spans="4:25" s="53" customFormat="1" ht="16.5" customHeight="1">
      <c r="D30" s="223">
        <v>3</v>
      </c>
      <c r="E30" s="228" t="s">
        <v>93</v>
      </c>
      <c r="F30" s="191" t="s">
        <v>85</v>
      </c>
      <c r="G30" s="222"/>
      <c r="H30" s="222"/>
      <c r="I30" s="193"/>
      <c r="J30" s="233" t="s">
        <v>76</v>
      </c>
      <c r="K30" s="234"/>
      <c r="L30" s="234"/>
      <c r="M30" s="234"/>
      <c r="N30" s="234"/>
      <c r="O30" s="234"/>
      <c r="P30" s="234"/>
      <c r="Q30" s="234"/>
      <c r="R30" s="234"/>
      <c r="S30" s="234"/>
      <c r="T30" s="235"/>
      <c r="U30" s="175"/>
      <c r="V30" s="148"/>
      <c r="X30" s="52"/>
      <c r="Y30" s="52"/>
    </row>
    <row r="31" spans="4:25" s="53" customFormat="1" ht="16.5" customHeight="1">
      <c r="D31" s="224"/>
      <c r="E31" s="229"/>
      <c r="F31" s="63"/>
      <c r="G31" s="64"/>
      <c r="H31" s="54"/>
      <c r="J31" s="72">
        <f>Лист1!B18</f>
        <v>3284</v>
      </c>
      <c r="K31" s="56" t="s">
        <v>23</v>
      </c>
      <c r="L31" s="56">
        <f>H32</f>
        <v>1.55</v>
      </c>
      <c r="M31" s="56" t="s">
        <v>23</v>
      </c>
      <c r="N31" s="56"/>
      <c r="O31" s="56"/>
      <c r="P31" s="75"/>
      <c r="Q31" s="56"/>
      <c r="R31" s="56"/>
      <c r="S31" s="56"/>
      <c r="T31" s="61"/>
      <c r="U31" s="144">
        <v>17.5</v>
      </c>
      <c r="V31" s="145">
        <f>J31*L31*U31</f>
        <v>89078.5</v>
      </c>
      <c r="X31" s="52"/>
      <c r="Y31" s="52"/>
    </row>
    <row r="32" spans="4:25" s="53" customFormat="1" ht="16.5" customHeight="1">
      <c r="D32" s="224"/>
      <c r="E32" s="229"/>
      <c r="F32" s="63" t="s">
        <v>3</v>
      </c>
      <c r="G32" s="64" t="s">
        <v>4</v>
      </c>
      <c r="H32" s="169">
        <f>Лист1!B15</f>
        <v>1.55</v>
      </c>
      <c r="I32" s="71" t="s">
        <v>21</v>
      </c>
      <c r="J32" s="196" t="s">
        <v>77</v>
      </c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176"/>
      <c r="V32" s="145"/>
      <c r="X32" s="52"/>
      <c r="Y32" s="52"/>
    </row>
    <row r="33" spans="4:25" s="53" customFormat="1" ht="21.75" customHeight="1">
      <c r="D33" s="224"/>
      <c r="E33" s="229"/>
      <c r="F33" s="63"/>
      <c r="G33" s="64"/>
      <c r="H33" s="54"/>
      <c r="I33" s="76"/>
      <c r="J33" s="72">
        <f>Лист1!B19</f>
        <v>1067</v>
      </c>
      <c r="K33" s="56" t="s">
        <v>23</v>
      </c>
      <c r="L33" s="56"/>
      <c r="M33" s="56"/>
      <c r="N33" s="75"/>
      <c r="O33" s="56"/>
      <c r="P33" s="56"/>
      <c r="Q33" s="56"/>
      <c r="R33" s="75"/>
      <c r="S33" s="56"/>
      <c r="T33" s="61"/>
      <c r="U33" s="144">
        <v>17.5</v>
      </c>
      <c r="V33" s="145">
        <f>J33*U33</f>
        <v>18672.5</v>
      </c>
      <c r="X33" s="52"/>
      <c r="Y33" s="52"/>
    </row>
    <row r="34" spans="4:25" s="53" customFormat="1" ht="18" customHeight="1">
      <c r="D34" s="224"/>
      <c r="E34" s="229"/>
      <c r="F34" s="63"/>
      <c r="G34" s="64"/>
      <c r="H34" s="77"/>
      <c r="I34" s="78"/>
      <c r="J34" s="55"/>
      <c r="K34" s="66"/>
      <c r="L34" s="56"/>
      <c r="M34" s="56"/>
      <c r="N34" s="56"/>
      <c r="O34" s="56"/>
      <c r="P34" s="56"/>
      <c r="Q34" s="56"/>
      <c r="R34" s="56"/>
      <c r="S34" s="56"/>
      <c r="T34" s="57"/>
      <c r="U34" s="177"/>
      <c r="V34" s="145"/>
      <c r="X34" s="52"/>
      <c r="Y34" s="52"/>
    </row>
    <row r="35" spans="4:25" s="53" customFormat="1" ht="16.5" customHeight="1">
      <c r="D35" s="224"/>
      <c r="E35" s="167" t="s">
        <v>88</v>
      </c>
      <c r="F35" s="63"/>
      <c r="G35" s="64"/>
      <c r="H35" s="79"/>
      <c r="I35" s="78"/>
      <c r="J35" s="196"/>
      <c r="K35" s="197"/>
      <c r="L35" s="197"/>
      <c r="M35" s="197"/>
      <c r="N35" s="197"/>
      <c r="O35" s="197"/>
      <c r="P35" s="197"/>
      <c r="Q35" s="197"/>
      <c r="R35" s="197"/>
      <c r="S35" s="197"/>
      <c r="T35" s="198"/>
      <c r="U35" s="144"/>
      <c r="V35" s="145"/>
      <c r="X35" s="52"/>
      <c r="Y35" s="52"/>
    </row>
    <row r="36" spans="4:25" s="53" customFormat="1" ht="16.5" customHeight="1">
      <c r="D36" s="224"/>
      <c r="E36" s="166" t="str">
        <f>Лист1!A29&amp;Лист1!B29&amp;Лист1!C29</f>
        <v>L=0,1км</v>
      </c>
      <c r="F36" s="63"/>
      <c r="G36" s="64"/>
      <c r="H36" s="79"/>
      <c r="I36" s="78"/>
      <c r="J36" s="55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44"/>
      <c r="V36" s="145"/>
      <c r="X36" s="52"/>
      <c r="Y36" s="52"/>
    </row>
    <row r="37" spans="4:25" s="53" customFormat="1" ht="16.5" customHeight="1">
      <c r="D37" s="224"/>
      <c r="E37" s="80" t="s">
        <v>99</v>
      </c>
      <c r="F37" s="63"/>
      <c r="G37" s="64"/>
      <c r="H37" s="79"/>
      <c r="I37" s="78"/>
      <c r="J37" s="72"/>
      <c r="K37" s="56"/>
      <c r="L37" s="56"/>
      <c r="M37" s="56"/>
      <c r="N37" s="56"/>
      <c r="O37" s="56"/>
      <c r="P37" s="56"/>
      <c r="Q37" s="56"/>
      <c r="R37" s="56"/>
      <c r="S37" s="56"/>
      <c r="T37" s="61"/>
      <c r="U37" s="178"/>
      <c r="V37" s="145"/>
      <c r="X37" s="52"/>
      <c r="Y37" s="52"/>
    </row>
    <row r="38" spans="4:25" s="53" customFormat="1" ht="18">
      <c r="D38" s="81"/>
      <c r="E38" s="82"/>
      <c r="F38" s="83"/>
      <c r="G38" s="84"/>
      <c r="H38" s="84"/>
      <c r="I38" s="85"/>
      <c r="J38" s="84"/>
      <c r="K38" s="84"/>
      <c r="L38" s="84"/>
      <c r="M38" s="84"/>
      <c r="N38" s="84"/>
      <c r="O38" s="84"/>
      <c r="P38" s="84"/>
      <c r="Q38" s="84"/>
      <c r="R38" s="172" t="s">
        <v>26</v>
      </c>
      <c r="S38" s="172"/>
      <c r="U38" s="85"/>
      <c r="V38" s="149">
        <f>V17+V24+V31</f>
        <v>116414.9</v>
      </c>
      <c r="X38" s="52"/>
      <c r="Y38" s="52"/>
    </row>
    <row r="39" spans="4:25" s="53" customFormat="1" ht="18">
      <c r="D39" s="74"/>
      <c r="E39" s="86"/>
      <c r="F39" s="245"/>
      <c r="G39" s="246"/>
      <c r="H39" s="246"/>
      <c r="I39" s="247"/>
      <c r="J39" s="87"/>
      <c r="K39" s="79"/>
      <c r="L39" s="79"/>
      <c r="M39" s="88"/>
      <c r="N39" s="88"/>
      <c r="O39" s="88"/>
      <c r="P39" s="88"/>
      <c r="Q39" s="88"/>
      <c r="R39" s="171" t="s">
        <v>25</v>
      </c>
      <c r="S39" s="171"/>
      <c r="U39" s="71"/>
      <c r="V39" s="150">
        <f>V21+V27+V33</f>
        <v>28801.059999999998</v>
      </c>
      <c r="X39" s="52"/>
      <c r="Y39" s="52"/>
    </row>
    <row r="40" spans="4:25" s="53" customFormat="1" ht="18">
      <c r="D40" s="89">
        <v>4</v>
      </c>
      <c r="E40" s="90"/>
      <c r="F40" s="91"/>
      <c r="G40" s="92"/>
      <c r="H40" s="92"/>
      <c r="I40" s="93"/>
      <c r="J40" s="92"/>
      <c r="K40" s="92"/>
      <c r="L40" s="92"/>
      <c r="M40" s="92"/>
      <c r="N40" s="92"/>
      <c r="O40" s="92"/>
      <c r="P40" s="92"/>
      <c r="Q40" s="92"/>
      <c r="R40" s="173" t="s">
        <v>27</v>
      </c>
      <c r="S40" s="174"/>
      <c r="U40" s="93"/>
      <c r="V40" s="151">
        <f>V38+V39</f>
        <v>145215.96</v>
      </c>
      <c r="X40" s="52"/>
      <c r="Y40" s="52"/>
    </row>
    <row r="41" spans="4:25" s="53" customFormat="1" ht="31.5" customHeight="1">
      <c r="D41" s="94">
        <v>5</v>
      </c>
      <c r="E41" s="95" t="s">
        <v>28</v>
      </c>
      <c r="F41" s="212" t="s">
        <v>94</v>
      </c>
      <c r="G41" s="213"/>
      <c r="H41" s="213"/>
      <c r="I41" s="214"/>
      <c r="J41" s="159">
        <f>V38</f>
        <v>116414.9</v>
      </c>
      <c r="K41" s="99" t="s">
        <v>29</v>
      </c>
      <c r="L41" s="210">
        <v>0.14</v>
      </c>
      <c r="M41" s="211"/>
      <c r="N41" s="100"/>
      <c r="O41" s="100"/>
      <c r="P41" s="100"/>
      <c r="Q41" s="100"/>
      <c r="R41" s="100"/>
      <c r="S41" s="100"/>
      <c r="T41" s="101"/>
      <c r="U41" s="102"/>
      <c r="V41" s="152">
        <f>ROUND(J41*L41,2)</f>
        <v>16298.09</v>
      </c>
      <c r="X41" s="52"/>
      <c r="Y41" s="52"/>
    </row>
    <row r="42" spans="4:25" s="53" customFormat="1" ht="33.75" customHeight="1">
      <c r="D42" s="94">
        <v>6</v>
      </c>
      <c r="E42" s="95" t="s">
        <v>30</v>
      </c>
      <c r="F42" s="212" t="s">
        <v>81</v>
      </c>
      <c r="G42" s="213"/>
      <c r="H42" s="213"/>
      <c r="I42" s="214"/>
      <c r="J42" s="160">
        <f>V41+J41</f>
        <v>132712.99</v>
      </c>
      <c r="K42" s="103" t="s">
        <v>29</v>
      </c>
      <c r="L42" s="104">
        <v>0.32</v>
      </c>
      <c r="M42" s="84"/>
      <c r="N42" s="84"/>
      <c r="O42" s="84"/>
      <c r="P42" s="84"/>
      <c r="Q42" s="84"/>
      <c r="R42" s="84"/>
      <c r="S42" s="84"/>
      <c r="T42" s="85"/>
      <c r="U42" s="102"/>
      <c r="V42" s="152">
        <f>J42*L42</f>
        <v>42468.1568</v>
      </c>
      <c r="X42" s="52"/>
      <c r="Y42" s="52"/>
    </row>
    <row r="43" spans="4:25" s="53" customFormat="1" ht="33" customHeight="1">
      <c r="D43" s="94">
        <v>7</v>
      </c>
      <c r="E43" s="95" t="s">
        <v>31</v>
      </c>
      <c r="F43" s="212" t="s">
        <v>34</v>
      </c>
      <c r="G43" s="213"/>
      <c r="H43" s="213"/>
      <c r="I43" s="214"/>
      <c r="J43" s="159">
        <f>V41+J41</f>
        <v>132712.99</v>
      </c>
      <c r="K43" s="99" t="s">
        <v>29</v>
      </c>
      <c r="L43" s="105">
        <v>0.12</v>
      </c>
      <c r="M43" s="99" t="s">
        <v>23</v>
      </c>
      <c r="N43" s="99">
        <v>2.5</v>
      </c>
      <c r="O43" s="99"/>
      <c r="P43" s="99"/>
      <c r="Q43" s="99"/>
      <c r="R43" s="99"/>
      <c r="S43" s="99"/>
      <c r="T43" s="106"/>
      <c r="U43" s="102"/>
      <c r="V43" s="152">
        <f>ROUND(J43*L43*N43,2)</f>
        <v>39813.9</v>
      </c>
      <c r="X43" s="52"/>
      <c r="Y43" s="52"/>
    </row>
    <row r="44" spans="4:25" s="53" customFormat="1" ht="18">
      <c r="D44" s="81"/>
      <c r="E44" s="82" t="s">
        <v>27</v>
      </c>
      <c r="F44" s="107"/>
      <c r="G44" s="84"/>
      <c r="H44" s="84"/>
      <c r="I44" s="85"/>
      <c r="J44" s="108"/>
      <c r="K44" s="109"/>
      <c r="L44" s="109"/>
      <c r="M44" s="109"/>
      <c r="N44" s="109"/>
      <c r="O44" s="109"/>
      <c r="P44" s="109"/>
      <c r="Q44" s="109"/>
      <c r="R44" s="109"/>
      <c r="S44" s="109"/>
      <c r="T44" s="71"/>
      <c r="U44" s="110"/>
      <c r="V44" s="110">
        <f>V40+V41+V42+V43</f>
        <v>243796.10679999998</v>
      </c>
      <c r="X44" s="52"/>
      <c r="Y44" s="52"/>
    </row>
    <row r="45" spans="4:25" s="53" customFormat="1" ht="144">
      <c r="D45" s="94">
        <v>8</v>
      </c>
      <c r="E45" s="122" t="s">
        <v>95</v>
      </c>
      <c r="F45" s="212" t="s">
        <v>38</v>
      </c>
      <c r="G45" s="213"/>
      <c r="H45" s="213"/>
      <c r="I45" s="214"/>
      <c r="J45" s="111">
        <f>V39</f>
        <v>28801.059999999998</v>
      </c>
      <c r="K45" s="99" t="s">
        <v>29</v>
      </c>
      <c r="L45" s="112">
        <v>1.75</v>
      </c>
      <c r="M45" s="100"/>
      <c r="N45" s="100"/>
      <c r="O45" s="100"/>
      <c r="P45" s="100"/>
      <c r="Q45" s="100"/>
      <c r="R45" s="100"/>
      <c r="S45" s="100"/>
      <c r="T45" s="101"/>
      <c r="U45" s="102"/>
      <c r="V45" s="152">
        <f>ROUND(J45*L45,2)</f>
        <v>50401.86</v>
      </c>
      <c r="X45" s="52"/>
      <c r="Y45" s="52"/>
    </row>
    <row r="46" spans="4:25" s="53" customFormat="1" ht="32.25" customHeight="1">
      <c r="D46" s="94">
        <v>9</v>
      </c>
      <c r="E46" s="113" t="s">
        <v>39</v>
      </c>
      <c r="F46" s="212" t="s">
        <v>35</v>
      </c>
      <c r="G46" s="213"/>
      <c r="H46" s="213"/>
      <c r="I46" s="214"/>
      <c r="J46" s="142">
        <f>V40+V45</f>
        <v>195617.82</v>
      </c>
      <c r="K46" s="99" t="s">
        <v>29</v>
      </c>
      <c r="L46" s="105">
        <v>0.1</v>
      </c>
      <c r="M46" s="100"/>
      <c r="N46" s="100"/>
      <c r="O46" s="100"/>
      <c r="P46" s="100"/>
      <c r="Q46" s="100"/>
      <c r="R46" s="100"/>
      <c r="S46" s="100"/>
      <c r="T46" s="101"/>
      <c r="U46" s="102"/>
      <c r="V46" s="152">
        <f>ROUND(J46*L46,2)</f>
        <v>19561.78</v>
      </c>
      <c r="X46" s="52"/>
      <c r="Y46" s="52"/>
    </row>
    <row r="47" spans="4:25" s="53" customFormat="1" ht="18.75" customHeight="1">
      <c r="D47" s="114"/>
      <c r="E47" s="115" t="s">
        <v>27</v>
      </c>
      <c r="F47" s="191"/>
      <c r="G47" s="192"/>
      <c r="H47" s="192"/>
      <c r="I47" s="193"/>
      <c r="J47" s="116"/>
      <c r="K47" s="103"/>
      <c r="L47" s="117"/>
      <c r="M47" s="84"/>
      <c r="N47" s="84"/>
      <c r="O47" s="84"/>
      <c r="P47" s="84"/>
      <c r="Q47" s="84"/>
      <c r="R47" s="84"/>
      <c r="S47" s="84"/>
      <c r="T47" s="85"/>
      <c r="U47" s="102"/>
      <c r="V47" s="153">
        <f>V40+V41+V43+V45+V46</f>
        <v>271291.58999999997</v>
      </c>
      <c r="X47" s="52"/>
      <c r="Y47" s="52"/>
    </row>
    <row r="48" spans="4:25" s="53" customFormat="1" ht="60.75" customHeight="1">
      <c r="D48" s="226">
        <v>10</v>
      </c>
      <c r="E48" s="208" t="s">
        <v>33</v>
      </c>
      <c r="F48" s="205" t="str">
        <f>Лист1!A37</f>
        <v>Приложение № 2 к Письму Межрегиона РФ № 1289-СК/08  от 20.01.10г.</v>
      </c>
      <c r="G48" s="206"/>
      <c r="H48" s="206"/>
      <c r="I48" s="207"/>
      <c r="J48" s="248">
        <f>ROUND(V47*1,2)</f>
        <v>271291.59</v>
      </c>
      <c r="K48" s="216" t="s">
        <v>29</v>
      </c>
      <c r="L48" s="255">
        <v>3.79</v>
      </c>
      <c r="M48" s="84"/>
      <c r="N48" s="84"/>
      <c r="O48" s="84"/>
      <c r="P48" s="84"/>
      <c r="Q48" s="84"/>
      <c r="R48" s="84"/>
      <c r="S48" s="84"/>
      <c r="T48" s="85"/>
      <c r="U48" s="110"/>
      <c r="V48" s="186">
        <f>ROUND(J48*L48,2)</f>
        <v>1028195.13</v>
      </c>
      <c r="X48" s="52"/>
      <c r="Y48" s="52"/>
    </row>
    <row r="49" spans="4:25" s="53" customFormat="1" ht="18">
      <c r="D49" s="227"/>
      <c r="E49" s="209"/>
      <c r="F49" s="118" t="s">
        <v>3</v>
      </c>
      <c r="G49" s="67" t="s">
        <v>4</v>
      </c>
      <c r="H49" s="119">
        <v>3.79</v>
      </c>
      <c r="I49" s="92"/>
      <c r="J49" s="249"/>
      <c r="K49" s="217"/>
      <c r="L49" s="256"/>
      <c r="M49" s="92"/>
      <c r="N49" s="92"/>
      <c r="O49" s="92"/>
      <c r="P49" s="92"/>
      <c r="Q49" s="92"/>
      <c r="R49" s="92"/>
      <c r="S49" s="92"/>
      <c r="T49" s="93"/>
      <c r="U49" s="120"/>
      <c r="V49" s="187"/>
      <c r="X49" s="52"/>
      <c r="Y49" s="52"/>
    </row>
    <row r="50" spans="4:25" s="53" customFormat="1" ht="16.5" customHeight="1">
      <c r="D50" s="94">
        <v>11</v>
      </c>
      <c r="E50" s="115" t="s">
        <v>73</v>
      </c>
      <c r="F50" s="96"/>
      <c r="G50" s="97"/>
      <c r="H50" s="97"/>
      <c r="I50" s="98"/>
      <c r="J50" s="189">
        <f>ROUND(V48*1,2)</f>
        <v>1028195.13</v>
      </c>
      <c r="K50" s="190"/>
      <c r="L50" s="190"/>
      <c r="M50" s="100" t="s">
        <v>29</v>
      </c>
      <c r="N50" s="170">
        <v>1</v>
      </c>
      <c r="O50" s="100"/>
      <c r="P50" s="100"/>
      <c r="Q50" s="100"/>
      <c r="R50" s="100"/>
      <c r="S50" s="100"/>
      <c r="T50" s="101"/>
      <c r="U50" s="102"/>
      <c r="V50" s="102">
        <f>ROUND(J50*N50*1,2)</f>
        <v>1028195.13</v>
      </c>
      <c r="X50" s="52"/>
      <c r="Y50" s="52"/>
    </row>
    <row r="51" spans="4:25" s="53" customFormat="1" ht="18" customHeight="1">
      <c r="D51" s="121">
        <v>12</v>
      </c>
      <c r="E51" s="115" t="s">
        <v>27</v>
      </c>
      <c r="F51" s="212"/>
      <c r="G51" s="213"/>
      <c r="H51" s="213"/>
      <c r="I51" s="214"/>
      <c r="J51" s="111"/>
      <c r="K51" s="99"/>
      <c r="L51" s="112"/>
      <c r="M51" s="100"/>
      <c r="N51" s="100"/>
      <c r="O51" s="100"/>
      <c r="P51" s="100"/>
      <c r="Q51" s="100"/>
      <c r="R51" s="100"/>
      <c r="S51" s="100"/>
      <c r="T51" s="101"/>
      <c r="U51" s="102"/>
      <c r="V51" s="102">
        <f>V50</f>
        <v>1028195.13</v>
      </c>
      <c r="X51" s="52"/>
      <c r="Y51" s="52"/>
    </row>
    <row r="52" spans="4:25" s="53" customFormat="1" ht="18">
      <c r="D52" s="94">
        <v>13</v>
      </c>
      <c r="E52" s="123" t="s">
        <v>36</v>
      </c>
      <c r="F52" s="212"/>
      <c r="G52" s="213"/>
      <c r="H52" s="213"/>
      <c r="I52" s="214"/>
      <c r="J52" s="189">
        <f>V51</f>
        <v>1028195.13</v>
      </c>
      <c r="K52" s="190"/>
      <c r="L52" s="190"/>
      <c r="M52" s="100" t="s">
        <v>29</v>
      </c>
      <c r="N52" s="124">
        <v>0.18</v>
      </c>
      <c r="O52" s="100"/>
      <c r="P52" s="100"/>
      <c r="Q52" s="100"/>
      <c r="R52" s="100"/>
      <c r="S52" s="100"/>
      <c r="T52" s="101"/>
      <c r="U52" s="102"/>
      <c r="V52" s="125">
        <f>ROUND(J52*N52,2)</f>
        <v>185075.12</v>
      </c>
      <c r="X52" s="52"/>
      <c r="Y52" s="52"/>
    </row>
    <row r="53" spans="4:25" s="53" customFormat="1" ht="18">
      <c r="D53" s="94">
        <v>14</v>
      </c>
      <c r="E53" s="126" t="s">
        <v>37</v>
      </c>
      <c r="F53" s="127"/>
      <c r="G53" s="100"/>
      <c r="H53" s="100"/>
      <c r="I53" s="101"/>
      <c r="J53" s="127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102"/>
      <c r="V53" s="37">
        <f>V51+V52</f>
        <v>1213270.25</v>
      </c>
      <c r="X53" s="52"/>
      <c r="Y53" s="128"/>
    </row>
    <row r="54" spans="4:25" s="32" customFormat="1" ht="21.75" customHeight="1">
      <c r="D54" s="33"/>
      <c r="E54" s="34"/>
      <c r="U54" s="35"/>
      <c r="V54" s="35"/>
      <c r="X54" s="27"/>
      <c r="Y54" s="27"/>
    </row>
    <row r="55" spans="4:25" s="32" customFormat="1" ht="21.75" customHeight="1">
      <c r="D55" s="287" t="s">
        <v>110</v>
      </c>
      <c r="E55" s="287"/>
      <c r="F55" s="287"/>
      <c r="G55" s="287"/>
      <c r="H55" s="287"/>
      <c r="I55" s="287"/>
      <c r="U55" s="35"/>
      <c r="V55" s="35"/>
      <c r="X55" s="27"/>
      <c r="Y55" s="27"/>
    </row>
    <row r="56" spans="4:25" s="28" customFormat="1" ht="19.5" customHeight="1">
      <c r="D56" s="163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45"/>
      <c r="X56" s="27"/>
      <c r="Y56" s="27"/>
    </row>
    <row r="57" spans="1:25" s="130" customFormat="1" ht="26.25">
      <c r="A57" s="231"/>
      <c r="B57" s="182"/>
      <c r="C57" s="182"/>
      <c r="D57" s="182"/>
      <c r="E57" s="182"/>
      <c r="F57" s="182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132"/>
      <c r="X57" s="27"/>
      <c r="Y57" s="27"/>
    </row>
    <row r="58" spans="1:25" s="130" customFormat="1" ht="25.5">
      <c r="A58" s="284"/>
      <c r="B58" s="182"/>
      <c r="C58" s="182"/>
      <c r="D58" s="182"/>
      <c r="E58" s="182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X58" s="27"/>
      <c r="Y58" s="27"/>
    </row>
    <row r="59" spans="11:25" s="130" customFormat="1" ht="40.5" customHeight="1"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X59" s="27"/>
      <c r="Y59" s="27"/>
    </row>
    <row r="60" spans="12:25" s="130" customFormat="1" ht="203.25" customHeight="1">
      <c r="L60" s="274"/>
      <c r="M60" s="274"/>
      <c r="N60" s="274"/>
      <c r="O60" s="274"/>
      <c r="P60" s="274"/>
      <c r="Q60" s="274"/>
      <c r="R60" s="274"/>
      <c r="S60" s="274"/>
      <c r="T60" s="134"/>
      <c r="U60" s="141"/>
      <c r="V60" s="154"/>
      <c r="X60" s="27"/>
      <c r="Y60" s="27"/>
    </row>
    <row r="61" spans="21:25" s="130" customFormat="1" ht="25.5">
      <c r="U61" s="132"/>
      <c r="V61" s="132"/>
      <c r="X61" s="27"/>
      <c r="Y61" s="27"/>
    </row>
    <row r="62" spans="5:25" s="130" customFormat="1" ht="26.25">
      <c r="E62" s="231"/>
      <c r="F62" s="231"/>
      <c r="G62" s="183"/>
      <c r="H62" s="232"/>
      <c r="I62" s="232"/>
      <c r="J62" s="232"/>
      <c r="K62" s="232"/>
      <c r="U62" s="132"/>
      <c r="V62" s="132"/>
      <c r="X62" s="27"/>
      <c r="Y62" s="27"/>
    </row>
    <row r="63" spans="4:25" s="130" customFormat="1" ht="25.5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U63" s="132"/>
      <c r="V63" s="132"/>
      <c r="X63" s="27"/>
      <c r="Y63" s="27"/>
    </row>
    <row r="64" spans="4:25" s="130" customFormat="1" ht="25.5"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U64" s="132"/>
      <c r="V64" s="132"/>
      <c r="X64" s="27"/>
      <c r="Y64" s="27"/>
    </row>
    <row r="65" spans="5:25" s="130" customFormat="1" ht="25.5">
      <c r="E65" s="183"/>
      <c r="F65" s="183"/>
      <c r="G65" s="183"/>
      <c r="H65" s="183"/>
      <c r="I65" s="183"/>
      <c r="J65" s="133"/>
      <c r="U65" s="132"/>
      <c r="V65" s="132"/>
      <c r="X65" s="27"/>
      <c r="Y65" s="27"/>
    </row>
    <row r="66" spans="21:25" s="130" customFormat="1" ht="25.5">
      <c r="U66" s="132"/>
      <c r="V66" s="132"/>
      <c r="X66" s="27"/>
      <c r="Y66" s="27"/>
    </row>
    <row r="67" spans="8:25" s="130" customFormat="1" ht="25.5">
      <c r="H67" s="183"/>
      <c r="I67" s="183"/>
      <c r="J67" s="183"/>
      <c r="K67" s="232"/>
      <c r="O67" s="194"/>
      <c r="P67" s="194"/>
      <c r="Q67" s="194"/>
      <c r="R67" s="194"/>
      <c r="U67" s="132"/>
      <c r="V67" s="132"/>
      <c r="X67" s="27"/>
      <c r="Y67" s="27"/>
    </row>
    <row r="68" spans="21:25" s="130" customFormat="1" ht="25.5">
      <c r="U68" s="132"/>
      <c r="V68" s="132"/>
      <c r="X68" s="27"/>
      <c r="Y68" s="27"/>
    </row>
    <row r="69" spans="2:25" s="130" customFormat="1" ht="25.5"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U69" s="132"/>
      <c r="V69" s="132"/>
      <c r="X69" s="27"/>
      <c r="Y69" s="27"/>
    </row>
    <row r="70" spans="2:25" s="130" customFormat="1" ht="33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U70" s="132"/>
      <c r="V70" s="132"/>
      <c r="X70" s="27"/>
      <c r="Y70" s="27"/>
    </row>
    <row r="71" spans="2:25" s="134" customFormat="1" ht="126" customHeigh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55"/>
      <c r="X71" s="135"/>
      <c r="Y71" s="135"/>
    </row>
    <row r="72" spans="2:25" s="130" customFormat="1" ht="54.75" customHeight="1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132"/>
      <c r="X72" s="27"/>
      <c r="Y72" s="27"/>
    </row>
    <row r="73" spans="2:25" s="130" customFormat="1" ht="25.5">
      <c r="B73" s="276"/>
      <c r="C73" s="276"/>
      <c r="D73" s="276"/>
      <c r="E73" s="276"/>
      <c r="F73" s="276"/>
      <c r="G73" s="276"/>
      <c r="H73" s="276"/>
      <c r="I73" s="276"/>
      <c r="J73" s="276"/>
      <c r="U73" s="132"/>
      <c r="V73" s="132"/>
      <c r="X73" s="27"/>
      <c r="Y73" s="27"/>
    </row>
    <row r="74" spans="2:25" s="130" customFormat="1" ht="25.5">
      <c r="B74" s="183"/>
      <c r="C74" s="183"/>
      <c r="D74" s="183"/>
      <c r="E74" s="183"/>
      <c r="F74" s="183"/>
      <c r="G74" s="183"/>
      <c r="H74" s="183"/>
      <c r="I74" s="183"/>
      <c r="J74" s="183"/>
      <c r="U74" s="132"/>
      <c r="V74" s="132"/>
      <c r="X74" s="27"/>
      <c r="Y74" s="27"/>
    </row>
    <row r="75" spans="6:25" s="130" customFormat="1" ht="25.5">
      <c r="F75" s="260"/>
      <c r="G75" s="183"/>
      <c r="H75" s="183"/>
      <c r="I75" s="257"/>
      <c r="J75" s="232"/>
      <c r="K75" s="232"/>
      <c r="L75" s="257"/>
      <c r="M75" s="261"/>
      <c r="N75" s="261"/>
      <c r="O75" s="261"/>
      <c r="P75" s="261"/>
      <c r="Q75" s="183"/>
      <c r="R75" s="183"/>
      <c r="U75" s="132"/>
      <c r="V75" s="132"/>
      <c r="X75" s="27"/>
      <c r="Y75" s="27"/>
    </row>
    <row r="76" spans="7:25" s="130" customFormat="1" ht="25.5">
      <c r="G76" s="131"/>
      <c r="H76" s="131"/>
      <c r="L76" s="132"/>
      <c r="M76" s="132"/>
      <c r="N76" s="132"/>
      <c r="O76" s="132"/>
      <c r="P76" s="132"/>
      <c r="U76" s="132"/>
      <c r="V76" s="132"/>
      <c r="X76" s="27"/>
      <c r="Y76" s="27"/>
    </row>
    <row r="77" spans="6:25" s="130" customFormat="1" ht="25.5">
      <c r="F77" s="260"/>
      <c r="G77" s="260"/>
      <c r="H77" s="260"/>
      <c r="I77" s="257"/>
      <c r="J77" s="232"/>
      <c r="K77" s="232"/>
      <c r="L77" s="257"/>
      <c r="M77" s="261"/>
      <c r="N77" s="261"/>
      <c r="O77" s="261"/>
      <c r="P77" s="261"/>
      <c r="Q77" s="183"/>
      <c r="R77" s="183"/>
      <c r="U77" s="132"/>
      <c r="V77" s="132"/>
      <c r="X77" s="27"/>
      <c r="Y77" s="27"/>
    </row>
    <row r="78" spans="7:25" s="130" customFormat="1" ht="25.5">
      <c r="G78" s="131"/>
      <c r="H78" s="131"/>
      <c r="L78" s="132"/>
      <c r="M78" s="132"/>
      <c r="N78" s="132"/>
      <c r="O78" s="132"/>
      <c r="P78" s="132"/>
      <c r="U78" s="132"/>
      <c r="V78" s="132"/>
      <c r="X78" s="27"/>
      <c r="Y78" s="27"/>
    </row>
    <row r="79" spans="2:25" s="130" customFormat="1" ht="26.25">
      <c r="B79" s="129"/>
      <c r="F79" s="272"/>
      <c r="G79" s="183"/>
      <c r="H79" s="183"/>
      <c r="I79" s="258"/>
      <c r="J79" s="267"/>
      <c r="K79" s="267"/>
      <c r="L79" s="258"/>
      <c r="M79" s="259"/>
      <c r="N79" s="259"/>
      <c r="O79" s="259"/>
      <c r="P79" s="259"/>
      <c r="Q79" s="231"/>
      <c r="R79" s="231"/>
      <c r="U79" s="132"/>
      <c r="V79" s="132"/>
      <c r="X79" s="44"/>
      <c r="Y79" s="27"/>
    </row>
    <row r="80" spans="21:25" s="130" customFormat="1" ht="25.5">
      <c r="U80" s="132"/>
      <c r="V80" s="132"/>
      <c r="X80" s="27"/>
      <c r="Y80" s="27"/>
    </row>
    <row r="81" spans="21:25" s="130" customFormat="1" ht="25.5">
      <c r="U81" s="132"/>
      <c r="V81" s="132"/>
      <c r="X81" s="27"/>
      <c r="Y81" s="27"/>
    </row>
    <row r="82" spans="21:25" s="130" customFormat="1" ht="25.5">
      <c r="U82" s="132"/>
      <c r="V82" s="132"/>
      <c r="X82" s="27"/>
      <c r="Y82" s="27"/>
    </row>
    <row r="83" spans="21:25" s="130" customFormat="1" ht="25.5">
      <c r="U83" s="132"/>
      <c r="V83" s="132"/>
      <c r="X83" s="27"/>
      <c r="Y83" s="27"/>
    </row>
    <row r="84" spans="21:25" s="130" customFormat="1" ht="25.5">
      <c r="U84" s="132"/>
      <c r="V84" s="132"/>
      <c r="X84" s="27"/>
      <c r="Y84" s="27"/>
    </row>
    <row r="85" spans="7:25" s="129" customFormat="1" ht="26.25"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156"/>
      <c r="X85" s="27"/>
      <c r="Y85" s="27"/>
    </row>
    <row r="86" spans="21:25" s="130" customFormat="1" ht="25.5">
      <c r="U86" s="132"/>
      <c r="V86" s="132"/>
      <c r="X86" s="27"/>
      <c r="Y86" s="27"/>
    </row>
    <row r="87" spans="2:25" s="130" customFormat="1" ht="25.5">
      <c r="B87" s="183"/>
      <c r="C87" s="232"/>
      <c r="D87" s="232"/>
      <c r="E87" s="232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32"/>
      <c r="X87" s="27"/>
      <c r="Y87" s="27"/>
    </row>
    <row r="88" spans="2:25" s="130" customFormat="1" ht="25.5">
      <c r="B88" s="136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32"/>
      <c r="X88" s="27"/>
      <c r="Y88" s="27"/>
    </row>
    <row r="89" spans="21:25" s="130" customFormat="1" ht="25.5">
      <c r="U89" s="132"/>
      <c r="V89" s="132"/>
      <c r="X89" s="27"/>
      <c r="Y89" s="27"/>
    </row>
    <row r="90" spans="2:25" s="130" customFormat="1" ht="25.5">
      <c r="B90" s="183"/>
      <c r="C90" s="183"/>
      <c r="D90" s="183"/>
      <c r="E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32"/>
      <c r="X90" s="27"/>
      <c r="Y90" s="27"/>
    </row>
    <row r="91" spans="21:25" s="137" customFormat="1" ht="23.25">
      <c r="U91" s="138"/>
      <c r="V91" s="138"/>
      <c r="X91" s="27"/>
      <c r="Y91" s="27"/>
    </row>
    <row r="92" spans="21:25" s="139" customFormat="1" ht="20.25">
      <c r="U92" s="140"/>
      <c r="V92" s="140"/>
      <c r="X92" s="27"/>
      <c r="Y92" s="27"/>
    </row>
    <row r="93" spans="21:25" s="139" customFormat="1" ht="20.25">
      <c r="U93" s="140"/>
      <c r="V93" s="140"/>
      <c r="X93" s="27"/>
      <c r="Y93" s="27"/>
    </row>
    <row r="94" spans="21:25" s="139" customFormat="1" ht="20.25">
      <c r="U94" s="140"/>
      <c r="V94" s="140"/>
      <c r="X94" s="27"/>
      <c r="Y94" s="27"/>
    </row>
    <row r="95" spans="21:25" s="139" customFormat="1" ht="20.25">
      <c r="U95" s="140"/>
      <c r="V95" s="140"/>
      <c r="X95" s="27"/>
      <c r="Y95" s="27"/>
    </row>
    <row r="96" spans="21:25" s="139" customFormat="1" ht="20.25">
      <c r="U96" s="140"/>
      <c r="V96" s="140"/>
      <c r="X96" s="27"/>
      <c r="Y96" s="27"/>
    </row>
    <row r="97" spans="21:25" s="139" customFormat="1" ht="20.25">
      <c r="U97" s="140"/>
      <c r="V97" s="140"/>
      <c r="X97" s="27"/>
      <c r="Y97" s="27"/>
    </row>
    <row r="98" spans="21:25" s="139" customFormat="1" ht="20.25">
      <c r="U98" s="140"/>
      <c r="V98" s="140"/>
      <c r="X98" s="27"/>
      <c r="Y98" s="27"/>
    </row>
    <row r="99" spans="21:25" s="139" customFormat="1" ht="20.25">
      <c r="U99" s="140"/>
      <c r="V99" s="140"/>
      <c r="X99" s="27"/>
      <c r="Y99" s="27"/>
    </row>
    <row r="100" spans="21:25" s="139" customFormat="1" ht="20.25">
      <c r="U100" s="140"/>
      <c r="V100" s="140"/>
      <c r="X100" s="27"/>
      <c r="Y100" s="27"/>
    </row>
    <row r="101" spans="21:25" s="139" customFormat="1" ht="20.25">
      <c r="U101" s="140"/>
      <c r="V101" s="140"/>
      <c r="X101" s="27"/>
      <c r="Y101" s="27"/>
    </row>
    <row r="102" spans="1:25" s="139" customFormat="1" ht="20.25">
      <c r="A102" s="32"/>
      <c r="B102" s="27"/>
      <c r="C102" s="28"/>
      <c r="D102" s="28"/>
      <c r="E102" s="28"/>
      <c r="F102" s="45"/>
      <c r="G102" s="27"/>
      <c r="H102" s="27"/>
      <c r="I102" s="27"/>
      <c r="J102" s="28"/>
      <c r="K102" s="28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X102" s="27"/>
      <c r="Y102" s="27"/>
    </row>
    <row r="103" spans="1:25" s="139" customFormat="1" ht="20.25">
      <c r="A103" s="32"/>
      <c r="B103" s="28"/>
      <c r="C103" s="28"/>
      <c r="D103" s="28"/>
      <c r="E103" s="28"/>
      <c r="F103" s="45"/>
      <c r="G103" s="28"/>
      <c r="H103" s="28"/>
      <c r="I103" s="28"/>
      <c r="J103" s="28"/>
      <c r="K103" s="28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X103" s="27"/>
      <c r="Y103" s="27"/>
    </row>
    <row r="104" spans="1:11" ht="20.25">
      <c r="A104" s="11"/>
      <c r="B104" s="9"/>
      <c r="C104" s="9"/>
      <c r="D104" s="9"/>
      <c r="E104" s="9"/>
      <c r="F104" s="12"/>
      <c r="G104" s="9"/>
      <c r="H104" s="9"/>
      <c r="I104" s="9"/>
      <c r="J104" s="9"/>
      <c r="K104" s="9"/>
    </row>
    <row r="105" spans="2:25" s="16" customFormat="1" ht="26.25">
      <c r="B105" s="18"/>
      <c r="F105" s="19"/>
      <c r="U105" s="19"/>
      <c r="V105" s="19"/>
      <c r="X105" s="10"/>
      <c r="Y105" s="10"/>
    </row>
    <row r="106" spans="2:25" s="16" customFormat="1" ht="26.25">
      <c r="B106" s="18"/>
      <c r="F106" s="19"/>
      <c r="U106" s="19"/>
      <c r="V106" s="19"/>
      <c r="X106" s="10"/>
      <c r="Y106" s="10"/>
    </row>
    <row r="107" spans="2:25" s="16" customFormat="1" ht="52.5" customHeight="1"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U107" s="19"/>
      <c r="V107" s="19"/>
      <c r="X107" s="10"/>
      <c r="Y107" s="10"/>
    </row>
    <row r="108" spans="2:25" s="17" customFormat="1" ht="176.25" customHeight="1"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U108" s="23"/>
      <c r="V108" s="23"/>
      <c r="X108" s="38"/>
      <c r="Y108" s="38"/>
    </row>
    <row r="109" spans="2:25" s="16" customFormat="1" ht="33" customHeight="1">
      <c r="B109" s="262"/>
      <c r="C109" s="262"/>
      <c r="D109" s="262"/>
      <c r="E109" s="262"/>
      <c r="F109" s="262"/>
      <c r="G109" s="263"/>
      <c r="H109" s="264"/>
      <c r="I109" s="265"/>
      <c r="U109" s="19"/>
      <c r="V109" s="19"/>
      <c r="X109" s="10"/>
      <c r="Y109" s="10"/>
    </row>
    <row r="110" spans="6:25" s="16" customFormat="1" ht="25.5">
      <c r="F110" s="19"/>
      <c r="U110" s="19"/>
      <c r="V110" s="19"/>
      <c r="X110" s="10"/>
      <c r="Y110" s="10"/>
    </row>
    <row r="111" spans="2:25" s="16" customFormat="1" ht="133.5" customHeight="1">
      <c r="B111" s="269"/>
      <c r="C111" s="270"/>
      <c r="D111" s="270"/>
      <c r="E111" s="270"/>
      <c r="F111" s="270"/>
      <c r="G111" s="270"/>
      <c r="H111" s="157"/>
      <c r="I111" s="266"/>
      <c r="J111" s="266"/>
      <c r="U111" s="19"/>
      <c r="V111" s="19"/>
      <c r="X111" s="10"/>
      <c r="Y111" s="10"/>
    </row>
    <row r="112" spans="6:25" s="16" customFormat="1" ht="25.5">
      <c r="F112" s="19"/>
      <c r="U112" s="19"/>
      <c r="V112" s="19"/>
      <c r="X112" s="10"/>
      <c r="Y112" s="10"/>
    </row>
    <row r="113" spans="6:25" s="16" customFormat="1" ht="25.5">
      <c r="F113" s="19"/>
      <c r="U113" s="19"/>
      <c r="V113" s="19"/>
      <c r="X113" s="10"/>
      <c r="Y113" s="10"/>
    </row>
    <row r="114" spans="6:25" s="16" customFormat="1" ht="25.5">
      <c r="F114" s="19"/>
      <c r="U114" s="19"/>
      <c r="V114" s="19"/>
      <c r="X114" s="10"/>
      <c r="Y114" s="10"/>
    </row>
    <row r="115" spans="4:25" s="16" customFormat="1" ht="27.75">
      <c r="D115" s="273"/>
      <c r="E115" s="273"/>
      <c r="F115" s="273"/>
      <c r="G115" s="273"/>
      <c r="H115" s="273"/>
      <c r="I115" s="273"/>
      <c r="J115" s="273"/>
      <c r="K115" s="273"/>
      <c r="L115" s="273"/>
      <c r="U115" s="19"/>
      <c r="V115" s="19"/>
      <c r="X115" s="10"/>
      <c r="Y115" s="10"/>
    </row>
    <row r="116" spans="6:25" s="16" customFormat="1" ht="25.5">
      <c r="F116" s="19"/>
      <c r="U116" s="19"/>
      <c r="V116" s="19"/>
      <c r="X116" s="10"/>
      <c r="Y116" s="10"/>
    </row>
    <row r="117" spans="6:25" s="16" customFormat="1" ht="25.5">
      <c r="F117" s="19"/>
      <c r="U117" s="19"/>
      <c r="V117" s="19"/>
      <c r="X117" s="10"/>
      <c r="Y117" s="10"/>
    </row>
    <row r="118" spans="6:25" s="16" customFormat="1" ht="25.5">
      <c r="F118" s="19"/>
      <c r="U118" s="19"/>
      <c r="V118" s="19"/>
      <c r="X118" s="10"/>
      <c r="Y118" s="10"/>
    </row>
    <row r="119" spans="6:25" s="16" customFormat="1" ht="25.5">
      <c r="F119" s="19"/>
      <c r="U119" s="19"/>
      <c r="V119" s="19"/>
      <c r="X119" s="10"/>
      <c r="Y119" s="10"/>
    </row>
    <row r="120" spans="6:25" s="16" customFormat="1" ht="25.5">
      <c r="F120" s="19"/>
      <c r="U120" s="19"/>
      <c r="V120" s="19"/>
      <c r="X120" s="10"/>
      <c r="Y120" s="10"/>
    </row>
    <row r="121" spans="2:25" s="16" customFormat="1" ht="26.25">
      <c r="B121" s="184"/>
      <c r="C121" s="182"/>
      <c r="D121" s="182"/>
      <c r="E121" s="185"/>
      <c r="F121" s="182"/>
      <c r="G121" s="182"/>
      <c r="H121" s="182"/>
      <c r="I121" s="182"/>
      <c r="J121" s="201"/>
      <c r="K121" s="201"/>
      <c r="L121" s="201"/>
      <c r="M121" s="201"/>
      <c r="N121" s="201"/>
      <c r="O121" s="15"/>
      <c r="P121" s="15"/>
      <c r="U121" s="19"/>
      <c r="V121" s="19"/>
      <c r="X121" s="10"/>
      <c r="Y121" s="10"/>
    </row>
    <row r="122" spans="2:25" s="16" customFormat="1" ht="26.25">
      <c r="B122" s="18"/>
      <c r="E122" s="13"/>
      <c r="F122" s="19"/>
      <c r="U122" s="19"/>
      <c r="V122" s="19"/>
      <c r="X122" s="10"/>
      <c r="Y122" s="10"/>
    </row>
    <row r="123" spans="2:25" s="16" customFormat="1" ht="26.25">
      <c r="B123" s="184"/>
      <c r="C123" s="182"/>
      <c r="D123" s="182"/>
      <c r="E123" s="185"/>
      <c r="F123" s="182"/>
      <c r="G123" s="182"/>
      <c r="H123" s="182"/>
      <c r="I123" s="182"/>
      <c r="J123" s="201"/>
      <c r="K123" s="201"/>
      <c r="L123" s="201"/>
      <c r="M123" s="201"/>
      <c r="N123" s="201"/>
      <c r="O123" s="15"/>
      <c r="P123" s="15"/>
      <c r="U123" s="19"/>
      <c r="V123" s="19"/>
      <c r="X123" s="10"/>
      <c r="Y123" s="10"/>
    </row>
    <row r="124" spans="2:25" s="16" customFormat="1" ht="26.25">
      <c r="B124" s="18"/>
      <c r="E124" s="13"/>
      <c r="F124" s="19"/>
      <c r="U124" s="19"/>
      <c r="V124" s="19"/>
      <c r="X124" s="10"/>
      <c r="Y124" s="10"/>
    </row>
    <row r="125" spans="2:25" s="16" customFormat="1" ht="26.25">
      <c r="B125" s="18"/>
      <c r="E125" s="13"/>
      <c r="F125" s="19"/>
      <c r="U125" s="19"/>
      <c r="V125" s="19"/>
      <c r="X125" s="10"/>
      <c r="Y125" s="10"/>
    </row>
    <row r="126" spans="2:25" s="16" customFormat="1" ht="26.25">
      <c r="B126" s="184"/>
      <c r="C126" s="182"/>
      <c r="D126" s="182"/>
      <c r="E126" s="185"/>
      <c r="F126" s="182"/>
      <c r="G126" s="182"/>
      <c r="H126" s="182"/>
      <c r="I126" s="182"/>
      <c r="J126" s="201"/>
      <c r="K126" s="201"/>
      <c r="L126" s="201"/>
      <c r="M126" s="201"/>
      <c r="N126" s="201"/>
      <c r="O126" s="15"/>
      <c r="P126" s="15"/>
      <c r="U126" s="19"/>
      <c r="V126" s="19"/>
      <c r="X126" s="10"/>
      <c r="Y126" s="10"/>
    </row>
    <row r="127" spans="6:25" s="16" customFormat="1" ht="25.5">
      <c r="F127" s="19"/>
      <c r="U127" s="19"/>
      <c r="V127" s="19"/>
      <c r="X127" s="10"/>
      <c r="Y127" s="10"/>
    </row>
    <row r="128" spans="6:25" s="16" customFormat="1" ht="25.5">
      <c r="F128" s="19"/>
      <c r="U128" s="19"/>
      <c r="V128" s="19"/>
      <c r="X128" s="10"/>
      <c r="Y128" s="10"/>
    </row>
    <row r="129" spans="6:27" s="18" customFormat="1" ht="26.25">
      <c r="F129" s="20"/>
      <c r="G129" s="204"/>
      <c r="H129" s="204"/>
      <c r="I129" s="204"/>
      <c r="J129" s="202"/>
      <c r="K129" s="202"/>
      <c r="L129" s="202"/>
      <c r="M129" s="202"/>
      <c r="N129" s="202"/>
      <c r="O129" s="14"/>
      <c r="P129" s="14"/>
      <c r="U129" s="20"/>
      <c r="V129" s="20"/>
      <c r="X129" s="199"/>
      <c r="Y129" s="200"/>
      <c r="Z129" s="200"/>
      <c r="AA129" s="200"/>
    </row>
    <row r="130" spans="6:25" s="16" customFormat="1" ht="25.5">
      <c r="F130" s="19"/>
      <c r="U130" s="19"/>
      <c r="V130" s="19"/>
      <c r="X130" s="24"/>
      <c r="Y130" s="10"/>
    </row>
    <row r="131" spans="6:25" s="16" customFormat="1" ht="25.5">
      <c r="F131" s="19"/>
      <c r="L131" s="199"/>
      <c r="M131" s="200"/>
      <c r="N131" s="200"/>
      <c r="O131" s="200"/>
      <c r="U131" s="19"/>
      <c r="V131" s="19"/>
      <c r="X131" s="10"/>
      <c r="Y131" s="10"/>
    </row>
    <row r="132" spans="6:25" s="16" customFormat="1" ht="25.5">
      <c r="F132" s="19"/>
      <c r="U132" s="19"/>
      <c r="V132" s="19"/>
      <c r="X132" s="10"/>
      <c r="Y132" s="10"/>
    </row>
    <row r="133" spans="6:25" s="16" customFormat="1" ht="25.5">
      <c r="F133" s="19"/>
      <c r="U133" s="19"/>
      <c r="V133" s="19"/>
      <c r="X133" s="10"/>
      <c r="Y133" s="10"/>
    </row>
    <row r="134" spans="6:25" s="16" customFormat="1" ht="25.5">
      <c r="F134" s="19"/>
      <c r="U134" s="19"/>
      <c r="V134" s="19"/>
      <c r="X134" s="10"/>
      <c r="Y134" s="10"/>
    </row>
    <row r="135" spans="6:25" s="16" customFormat="1" ht="25.5">
      <c r="F135" s="19"/>
      <c r="U135" s="19"/>
      <c r="V135" s="19"/>
      <c r="X135" s="10"/>
      <c r="Y135" s="10"/>
    </row>
    <row r="136" spans="6:25" s="16" customFormat="1" ht="25.5">
      <c r="F136" s="19"/>
      <c r="U136" s="19"/>
      <c r="V136" s="19"/>
      <c r="X136" s="10"/>
      <c r="Y136" s="10"/>
    </row>
    <row r="140" spans="6:25" s="16" customFormat="1" ht="25.5">
      <c r="F140" s="19"/>
      <c r="U140" s="19"/>
      <c r="V140" s="19"/>
      <c r="X140" s="10"/>
      <c r="Y140" s="10"/>
    </row>
    <row r="143" spans="6:25" s="16" customFormat="1" ht="25.5">
      <c r="F143" s="19"/>
      <c r="U143" s="19"/>
      <c r="V143" s="19"/>
      <c r="X143" s="10"/>
      <c r="Y143" s="10"/>
    </row>
  </sheetData>
  <sheetProtection/>
  <mergeCells count="116">
    <mergeCell ref="D55:I55"/>
    <mergeCell ref="D6:E6"/>
    <mergeCell ref="U6:V6"/>
    <mergeCell ref="D3:E3"/>
    <mergeCell ref="U3:V3"/>
    <mergeCell ref="D4:E4"/>
    <mergeCell ref="U4:V4"/>
    <mergeCell ref="D5:E5"/>
    <mergeCell ref="U5:V5"/>
    <mergeCell ref="F1:G1"/>
    <mergeCell ref="F15:I15"/>
    <mergeCell ref="J15:T15"/>
    <mergeCell ref="D8:V8"/>
    <mergeCell ref="D9:V9"/>
    <mergeCell ref="J67:K67"/>
    <mergeCell ref="D64:Q64"/>
    <mergeCell ref="G57:U57"/>
    <mergeCell ref="G58:V58"/>
    <mergeCell ref="A58:E58"/>
    <mergeCell ref="L60:S60"/>
    <mergeCell ref="A57:F57"/>
    <mergeCell ref="D63:N63"/>
    <mergeCell ref="F75:H75"/>
    <mergeCell ref="B69:S69"/>
    <mergeCell ref="B70:S70"/>
    <mergeCell ref="B72:U72"/>
    <mergeCell ref="B73:J73"/>
    <mergeCell ref="L75:P75"/>
    <mergeCell ref="Q75:R75"/>
    <mergeCell ref="B126:D126"/>
    <mergeCell ref="B74:J74"/>
    <mergeCell ref="E126:I126"/>
    <mergeCell ref="G87:U87"/>
    <mergeCell ref="B107:M107"/>
    <mergeCell ref="B111:G111"/>
    <mergeCell ref="L103:V103"/>
    <mergeCell ref="I75:K75"/>
    <mergeCell ref="F79:H79"/>
    <mergeCell ref="D115:L115"/>
    <mergeCell ref="L77:P77"/>
    <mergeCell ref="B87:E87"/>
    <mergeCell ref="B109:I109"/>
    <mergeCell ref="G88:U88"/>
    <mergeCell ref="I111:J111"/>
    <mergeCell ref="I79:K79"/>
    <mergeCell ref="B90:E90"/>
    <mergeCell ref="L48:L49"/>
    <mergeCell ref="J52:L52"/>
    <mergeCell ref="X129:AA129"/>
    <mergeCell ref="G85:U85"/>
    <mergeCell ref="I77:K77"/>
    <mergeCell ref="Q77:R77"/>
    <mergeCell ref="L79:P79"/>
    <mergeCell ref="Q79:R79"/>
    <mergeCell ref="F77:H77"/>
    <mergeCell ref="H67:I67"/>
    <mergeCell ref="F39:I39"/>
    <mergeCell ref="F52:I52"/>
    <mergeCell ref="J48:J49"/>
    <mergeCell ref="F42:I42"/>
    <mergeCell ref="F10:V10"/>
    <mergeCell ref="F11:V11"/>
    <mergeCell ref="F24:I24"/>
    <mergeCell ref="F23:I23"/>
    <mergeCell ref="J23:T23"/>
    <mergeCell ref="J20:T20"/>
    <mergeCell ref="E30:E34"/>
    <mergeCell ref="J30:T30"/>
    <mergeCell ref="J32:T32"/>
    <mergeCell ref="F12:V12"/>
    <mergeCell ref="F13:V13"/>
    <mergeCell ref="E16:E22"/>
    <mergeCell ref="J26:T26"/>
    <mergeCell ref="J25:T25"/>
    <mergeCell ref="J16:T16"/>
    <mergeCell ref="J18:T18"/>
    <mergeCell ref="D16:D22"/>
    <mergeCell ref="F16:I16"/>
    <mergeCell ref="F17:I17"/>
    <mergeCell ref="F30:I30"/>
    <mergeCell ref="D30:D37"/>
    <mergeCell ref="L102:V102"/>
    <mergeCell ref="D48:D49"/>
    <mergeCell ref="D23:D29"/>
    <mergeCell ref="E23:E29"/>
    <mergeCell ref="E62:K62"/>
    <mergeCell ref="F48:I48"/>
    <mergeCell ref="E48:E49"/>
    <mergeCell ref="L41:M41"/>
    <mergeCell ref="F41:I41"/>
    <mergeCell ref="K59:V59"/>
    <mergeCell ref="F46:I46"/>
    <mergeCell ref="F51:I51"/>
    <mergeCell ref="K48:K49"/>
    <mergeCell ref="F45:I45"/>
    <mergeCell ref="F43:I43"/>
    <mergeCell ref="L131:O131"/>
    <mergeCell ref="G90:U90"/>
    <mergeCell ref="J123:N123"/>
    <mergeCell ref="J126:N126"/>
    <mergeCell ref="J129:N129"/>
    <mergeCell ref="B108:M108"/>
    <mergeCell ref="E121:I121"/>
    <mergeCell ref="J121:N121"/>
    <mergeCell ref="G129:I129"/>
    <mergeCell ref="B121:D121"/>
    <mergeCell ref="E65:I65"/>
    <mergeCell ref="B123:D123"/>
    <mergeCell ref="E123:I123"/>
    <mergeCell ref="V48:V49"/>
    <mergeCell ref="M1:U1"/>
    <mergeCell ref="J50:L50"/>
    <mergeCell ref="F47:I47"/>
    <mergeCell ref="O67:R67"/>
    <mergeCell ref="B71:U71"/>
    <mergeCell ref="J35:T35"/>
  </mergeCells>
  <printOptions/>
  <pageMargins left="1" right="0.42" top="1" bottom="1" header="0.5" footer="0.5"/>
  <pageSetup horizontalDpi="600" verticalDpi="600" orientation="portrait" paperSize="9" scale="50" r:id="rId1"/>
  <rowBreaks count="1" manualBreakCount="1">
    <brk id="9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C27" sqref="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GEO-6</dc:creator>
  <cp:keywords/>
  <dc:description/>
  <cp:lastModifiedBy>e.yacenko</cp:lastModifiedBy>
  <cp:lastPrinted>2016-03-21T10:34:36Z</cp:lastPrinted>
  <dcterms:created xsi:type="dcterms:W3CDTF">2004-05-30T09:24:08Z</dcterms:created>
  <dcterms:modified xsi:type="dcterms:W3CDTF">2016-06-01T08:11:28Z</dcterms:modified>
  <cp:category/>
  <cp:version/>
  <cp:contentType/>
  <cp:contentStatus/>
</cp:coreProperties>
</file>