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и-г" sheetId="1" r:id="rId1"/>
  </sheets>
  <definedNames>
    <definedName name="_xlnm.Print_Titles" localSheetId="0">'и-г'!$17:$17</definedName>
    <definedName name="_xlnm.Print_Area" localSheetId="0">'и-г'!$A$1:$H$61</definedName>
  </definedNames>
  <calcPr fullCalcOnLoad="1"/>
</workbook>
</file>

<file path=xl/sharedStrings.xml><?xml version="1.0" encoding="utf-8"?>
<sst xmlns="http://schemas.openxmlformats.org/spreadsheetml/2006/main" count="131" uniqueCount="111">
  <si>
    <t>№ п/п</t>
  </si>
  <si>
    <t>Наименование работ</t>
  </si>
  <si>
    <t>Объем работ</t>
  </si>
  <si>
    <t>Лабораторные работы</t>
  </si>
  <si>
    <t>Камеральные работы</t>
  </si>
  <si>
    <t>Итого</t>
  </si>
  <si>
    <t>Цена единицы работ</t>
  </si>
  <si>
    <t>Стоимость, руб.</t>
  </si>
  <si>
    <t>Организация и ликвидация работ</t>
  </si>
  <si>
    <t>Итого с НДС 18%</t>
  </si>
  <si>
    <t>Организация заказчика:</t>
  </si>
  <si>
    <t>Справочник базовых цен на инженерно-геологические изыскания, Москва 1999г.</t>
  </si>
  <si>
    <t>Полевые работы</t>
  </si>
  <si>
    <t>т.86 §1</t>
  </si>
  <si>
    <t>Номер частей, глав, § и пунктов указаний к разделу или главе сборника цен на проектирование и изыскательские работы для строительства</t>
  </si>
  <si>
    <t>Расчет стоимости</t>
  </si>
  <si>
    <t>Организация исполнителя:</t>
  </si>
  <si>
    <t>Коэф-фици-ент</t>
  </si>
  <si>
    <t>т.82 §2</t>
  </si>
  <si>
    <t>т.86 §8</t>
  </si>
  <si>
    <t xml:space="preserve"> 2.1</t>
  </si>
  <si>
    <t xml:space="preserve"> 3.1</t>
  </si>
  <si>
    <t>Итого по смете в ценах 1991г.</t>
  </si>
  <si>
    <t>НДС</t>
  </si>
  <si>
    <t>Итого полевых работ в ценах 1991г.</t>
  </si>
  <si>
    <t>Итого лабораторных работ в ценах 1991г.</t>
  </si>
  <si>
    <t>Итого камеральных работ в ценах 1991г.</t>
  </si>
  <si>
    <t xml:space="preserve"> 2.5</t>
  </si>
  <si>
    <t>т.63 §3</t>
  </si>
  <si>
    <t>а</t>
  </si>
  <si>
    <t>Консистенция при нарушенной структуре</t>
  </si>
  <si>
    <t>Обработка физико-механических свойств грунтов</t>
  </si>
  <si>
    <t xml:space="preserve"> 2.2</t>
  </si>
  <si>
    <t xml:space="preserve">Приготовление водной вытяжки </t>
  </si>
  <si>
    <t>т.70 §83</t>
  </si>
  <si>
    <t xml:space="preserve">Анализ водной вытяжки </t>
  </si>
  <si>
    <t>т.71 §1</t>
  </si>
  <si>
    <t>на инженерно-геологические изыскания на объекте:</t>
  </si>
  <si>
    <t>Единица измерения</t>
  </si>
  <si>
    <t>1 монолит</t>
  </si>
  <si>
    <t>д.ед.</t>
  </si>
  <si>
    <t xml:space="preserve"> 3.3</t>
  </si>
  <si>
    <t>%</t>
  </si>
  <si>
    <t>т.87 §2</t>
  </si>
  <si>
    <t xml:space="preserve"> 2.6</t>
  </si>
  <si>
    <t>т.63 §25</t>
  </si>
  <si>
    <t xml:space="preserve"> 3.4</t>
  </si>
  <si>
    <t>Полный комплекс определения физико-механических свойств глинистых  грунтов</t>
  </si>
  <si>
    <t>1 проба</t>
  </si>
  <si>
    <t>1.1</t>
  </si>
  <si>
    <t>Полный комплекс определения физических свойств глинистых  грунтов</t>
  </si>
  <si>
    <t>т.63 § 9</t>
  </si>
  <si>
    <t>глубиной до 15м</t>
  </si>
  <si>
    <t>т.17 примечание</t>
  </si>
  <si>
    <t xml:space="preserve"> §1 </t>
  </si>
  <si>
    <t>1 метр</t>
  </si>
  <si>
    <t>Гидрогеологические наблюдения при бурении скважин, диаметром до 160мм</t>
  </si>
  <si>
    <t>Отбор монолитов из буровых скважин:</t>
  </si>
  <si>
    <t>т.57</t>
  </si>
  <si>
    <t>с глубины до 10м</t>
  </si>
  <si>
    <t>п.13 общих указаний</t>
  </si>
  <si>
    <t>Обработка материалов буровых и горнопроходческих работ с гидрогеологическими наблюдениями</t>
  </si>
  <si>
    <t>Обработка определения коррозионной активности грунтов и воды</t>
  </si>
  <si>
    <t>Составление отчета при II категории сложности инженерно-геологических условий</t>
  </si>
  <si>
    <t>Итого с договорным коэффициентом</t>
  </si>
  <si>
    <t>Внешний транспорт</t>
  </si>
  <si>
    <t>1.3</t>
  </si>
  <si>
    <t>1.5</t>
  </si>
  <si>
    <t>т.6 §1</t>
  </si>
  <si>
    <t xml:space="preserve"> 3.2</t>
  </si>
  <si>
    <t>Рекогносцировочное обследование при удов. проходимости и II кат. сложности инженерно-геологических условий</t>
  </si>
  <si>
    <t>т.9 §2</t>
  </si>
  <si>
    <t>б</t>
  </si>
  <si>
    <t>1 километр маршрута</t>
  </si>
  <si>
    <t>т.18 §1, глава 3, п.8</t>
  </si>
  <si>
    <t>1 налив</t>
  </si>
  <si>
    <t>Экспресс-налив воды в шурф</t>
  </si>
  <si>
    <t>т.36 §3</t>
  </si>
  <si>
    <t>с глубины свыше 10 до 20м</t>
  </si>
  <si>
    <t>Обработка рекогносцировочного обследования</t>
  </si>
  <si>
    <t>Сбор, изучение и систематизация материалов изысканий прошлых лет по горным выработкам</t>
  </si>
  <si>
    <t>т.78 §1</t>
  </si>
  <si>
    <t>1 метр выработки</t>
  </si>
  <si>
    <t>Составление ППР</t>
  </si>
  <si>
    <t>т.81 §4</t>
  </si>
  <si>
    <t>1 программа</t>
  </si>
  <si>
    <t>Обработка материалов налива воды в шурф</t>
  </si>
  <si>
    <t>т.84 §4</t>
  </si>
  <si>
    <t>1 опыт</t>
  </si>
  <si>
    <t>1.7</t>
  </si>
  <si>
    <t>1.8</t>
  </si>
  <si>
    <t>1.9</t>
  </si>
  <si>
    <t xml:space="preserve"> 2.4</t>
  </si>
  <si>
    <t xml:space="preserve"> 3.5</t>
  </si>
  <si>
    <t xml:space="preserve"> 3.6</t>
  </si>
  <si>
    <t xml:space="preserve"> 3.7</t>
  </si>
  <si>
    <t xml:space="preserve"> 3.8</t>
  </si>
  <si>
    <t>1.2</t>
  </si>
  <si>
    <t>Итого в ценах 2015г.</t>
  </si>
  <si>
    <t>Коэффициент удорожания 44,19 на III квартал 2015г.</t>
  </si>
  <si>
    <t>Бурение скважины колонковым способом диаметром до 160мм в породах III категории: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</si>
  <si>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</si>
  <si>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</si>
  <si>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</si>
  <si>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</si>
  <si>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</si>
  <si>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</si>
  <si>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</si>
  <si>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№3</t>
  </si>
  <si>
    <t>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</t>
  </si>
  <si>
    <t>Составил:______________Миронова Е.А.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</si>
</sst>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9"/>
      </top>
      <bottom/>
    </border>
    <border>
      <left style="thin"/>
      <right style="thin"/>
      <top style="thin"/>
      <bottom/>
    </border>
    <border>
      <left/>
      <right/>
      <top/>
      <bottom style="thin">
        <color indexed="9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" fontId="2" fillId="0" borderId="13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46">
      <selection activeCell="F59" sqref="F59"/>
    </sheetView>
  </sheetViews>
  <sheetFormatPr defaultColWidth="9.00390625" defaultRowHeight="12.75"/>
  <cols>
    <col min="1" max="1" width="5.125" style="2" customWidth="1"/>
    <col min="2" max="2" width="36.125" style="2" customWidth="1"/>
    <col min="3" max="3" width="14.25390625" style="2" customWidth="1"/>
    <col min="4" max="4" width="9.625" style="2" customWidth="1"/>
    <col min="5" max="5" width="8.625" style="2" customWidth="1"/>
    <col min="6" max="6" width="9.625" style="2" customWidth="1"/>
    <col min="7" max="7" width="7.125" style="2" customWidth="1"/>
    <col min="8" max="8" width="12.125" style="2" customWidth="1"/>
    <col min="9" max="10" width="9.375" style="2" bestFit="1" customWidth="1"/>
    <col min="11" max="12" width="9.625" style="2" bestFit="1" customWidth="1"/>
    <col min="13" max="16384" width="9.125" style="2" customWidth="1"/>
  </cols>
  <sheetData>
    <row r="1" spans="1:8" ht="12.75">
      <c r="A1" s="47"/>
      <c r="B1" s="48" t="s">
        <v>101</v>
      </c>
      <c r="E1" s="47"/>
      <c r="F1" s="49"/>
      <c r="G1" s="61" t="s">
        <v>102</v>
      </c>
      <c r="H1" s="61"/>
    </row>
    <row r="2" spans="1:8" ht="12.75">
      <c r="A2" s="50"/>
      <c r="B2" s="51" t="s">
        <v>103</v>
      </c>
      <c r="E2" s="52"/>
      <c r="F2" s="51" t="s">
        <v>104</v>
      </c>
      <c r="G2" s="51"/>
      <c r="H2" s="51"/>
    </row>
    <row r="3" spans="1:8" ht="12.75">
      <c r="A3" s="50"/>
      <c r="B3" s="51" t="s">
        <v>103</v>
      </c>
      <c r="E3" s="50"/>
      <c r="F3" s="51" t="s">
        <v>105</v>
      </c>
      <c r="G3" s="51"/>
      <c r="H3" s="51"/>
    </row>
    <row r="4" spans="1:8" ht="12.75">
      <c r="A4" s="50"/>
      <c r="B4" s="51" t="s">
        <v>103</v>
      </c>
      <c r="E4" s="46"/>
      <c r="F4" s="51" t="s">
        <v>106</v>
      </c>
      <c r="G4" s="51"/>
      <c r="H4" s="51"/>
    </row>
    <row r="5" spans="1:8" ht="12.75">
      <c r="A5" s="53"/>
      <c r="B5" s="51" t="s">
        <v>107</v>
      </c>
      <c r="E5" s="53"/>
      <c r="F5" s="51" t="s">
        <v>107</v>
      </c>
      <c r="G5" s="51"/>
      <c r="H5" s="51"/>
    </row>
    <row r="6" spans="1:8" ht="12.75">
      <c r="A6" s="58"/>
      <c r="B6" s="58"/>
      <c r="E6" s="58"/>
      <c r="F6" s="58"/>
      <c r="G6" s="58"/>
      <c r="H6" s="58"/>
    </row>
    <row r="7" spans="1:8" ht="12.75">
      <c r="A7" s="59"/>
      <c r="B7" s="59"/>
      <c r="E7" s="59"/>
      <c r="F7" s="59"/>
      <c r="G7" s="59"/>
      <c r="H7" s="59"/>
    </row>
    <row r="8" spans="1:8" ht="15.75">
      <c r="A8" s="64" t="s">
        <v>108</v>
      </c>
      <c r="B8" s="64"/>
      <c r="C8" s="64"/>
      <c r="D8" s="64"/>
      <c r="E8" s="64"/>
      <c r="F8" s="64"/>
      <c r="G8" s="64"/>
      <c r="H8" s="64"/>
    </row>
    <row r="9" spans="1:8" ht="16.5" customHeight="1">
      <c r="A9" s="56" t="s">
        <v>37</v>
      </c>
      <c r="B9" s="65"/>
      <c r="C9" s="65"/>
      <c r="D9" s="65"/>
      <c r="E9" s="65"/>
      <c r="F9" s="65"/>
      <c r="G9" s="65"/>
      <c r="H9" s="65"/>
    </row>
    <row r="10" spans="1:8" ht="33" customHeight="1">
      <c r="A10" s="56" t="s">
        <v>109</v>
      </c>
      <c r="B10" s="56"/>
      <c r="C10" s="56"/>
      <c r="D10" s="56"/>
      <c r="E10" s="56"/>
      <c r="F10" s="56"/>
      <c r="G10" s="56"/>
      <c r="H10" s="56"/>
    </row>
    <row r="11" ht="7.5" customHeight="1">
      <c r="A11" s="6"/>
    </row>
    <row r="12" spans="1:8" ht="12.75">
      <c r="A12" s="66" t="s">
        <v>10</v>
      </c>
      <c r="B12" s="66"/>
      <c r="C12" s="7"/>
      <c r="D12" s="7"/>
      <c r="E12" s="8"/>
      <c r="F12" s="8"/>
      <c r="G12" s="8"/>
      <c r="H12" s="8"/>
    </row>
    <row r="13" spans="1:4" ht="12.75">
      <c r="A13" s="60" t="s">
        <v>16</v>
      </c>
      <c r="B13" s="60"/>
      <c r="C13" s="9"/>
      <c r="D13" s="9"/>
    </row>
    <row r="14" ht="7.5" customHeight="1">
      <c r="A14" s="9"/>
    </row>
    <row r="15" spans="1:8" ht="15.75" customHeight="1">
      <c r="A15" s="57" t="s">
        <v>0</v>
      </c>
      <c r="B15" s="57" t="s">
        <v>1</v>
      </c>
      <c r="C15" s="67" t="s">
        <v>14</v>
      </c>
      <c r="D15" s="62" t="s">
        <v>38</v>
      </c>
      <c r="E15" s="68" t="s">
        <v>15</v>
      </c>
      <c r="F15" s="69"/>
      <c r="G15" s="70"/>
      <c r="H15" s="57" t="s">
        <v>7</v>
      </c>
    </row>
    <row r="16" spans="1:8" ht="93.75" customHeight="1">
      <c r="A16" s="57"/>
      <c r="B16" s="57"/>
      <c r="C16" s="67"/>
      <c r="D16" s="63"/>
      <c r="E16" s="1" t="s">
        <v>6</v>
      </c>
      <c r="F16" s="1" t="s">
        <v>2</v>
      </c>
      <c r="G16" s="1" t="s">
        <v>17</v>
      </c>
      <c r="H16" s="57"/>
    </row>
    <row r="17" spans="1:8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</row>
    <row r="18" spans="1:8" ht="12.75" customHeight="1">
      <c r="A18" s="57" t="s">
        <v>11</v>
      </c>
      <c r="B18" s="57"/>
      <c r="C18" s="57"/>
      <c r="D18" s="57"/>
      <c r="E18" s="57"/>
      <c r="F18" s="57"/>
      <c r="G18" s="57"/>
      <c r="H18" s="57"/>
    </row>
    <row r="19" spans="1:8" ht="12.75" customHeight="1">
      <c r="A19" s="74" t="s">
        <v>99</v>
      </c>
      <c r="B19" s="75"/>
      <c r="C19" s="75"/>
      <c r="D19" s="75"/>
      <c r="E19" s="75"/>
      <c r="F19" s="75"/>
      <c r="G19" s="75"/>
      <c r="H19" s="76"/>
    </row>
    <row r="20" spans="1:8" ht="16.5" customHeight="1">
      <c r="A20" s="4">
        <v>1</v>
      </c>
      <c r="B20" s="54" t="s">
        <v>12</v>
      </c>
      <c r="C20" s="54"/>
      <c r="D20" s="54"/>
      <c r="E20" s="54"/>
      <c r="F20" s="54"/>
      <c r="G20" s="54"/>
      <c r="H20" s="55"/>
    </row>
    <row r="21" spans="1:8" ht="39.75" customHeight="1">
      <c r="A21" s="37" t="s">
        <v>49</v>
      </c>
      <c r="B21" s="36" t="s">
        <v>70</v>
      </c>
      <c r="C21" s="37" t="s">
        <v>71</v>
      </c>
      <c r="D21" s="37" t="s">
        <v>73</v>
      </c>
      <c r="E21" s="11">
        <v>27</v>
      </c>
      <c r="F21" s="40">
        <v>0.5</v>
      </c>
      <c r="G21" s="35"/>
      <c r="H21" s="3">
        <f>ROUND(E21*F21,0)</f>
        <v>14</v>
      </c>
    </row>
    <row r="22" spans="1:8" ht="39.75" customHeight="1">
      <c r="A22" s="37" t="s">
        <v>97</v>
      </c>
      <c r="B22" s="36" t="s">
        <v>100</v>
      </c>
      <c r="C22" s="37" t="s">
        <v>53</v>
      </c>
      <c r="D22" s="37" t="s">
        <v>55</v>
      </c>
      <c r="E22" s="35"/>
      <c r="F22" s="35"/>
      <c r="G22" s="35"/>
      <c r="H22" s="35"/>
    </row>
    <row r="23" spans="1:8" ht="12.75" customHeight="1">
      <c r="A23" s="42" t="s">
        <v>29</v>
      </c>
      <c r="B23" s="24" t="s">
        <v>52</v>
      </c>
      <c r="C23" s="10" t="s">
        <v>54</v>
      </c>
      <c r="D23" s="10"/>
      <c r="E23" s="31">
        <v>42.6</v>
      </c>
      <c r="F23" s="30">
        <v>170</v>
      </c>
      <c r="G23" s="31">
        <v>0.9</v>
      </c>
      <c r="H23" s="39">
        <f>ROUND(E23*F23*G23,0)</f>
        <v>6518</v>
      </c>
    </row>
    <row r="24" spans="1:8" ht="25.5">
      <c r="A24" s="37" t="s">
        <v>66</v>
      </c>
      <c r="B24" s="23" t="s">
        <v>56</v>
      </c>
      <c r="C24" s="1" t="s">
        <v>74</v>
      </c>
      <c r="D24" s="37" t="s">
        <v>55</v>
      </c>
      <c r="E24" s="11">
        <v>1.6</v>
      </c>
      <c r="F24" s="1">
        <f>F23</f>
        <v>170</v>
      </c>
      <c r="G24" s="11">
        <v>0.6</v>
      </c>
      <c r="H24" s="38">
        <f>ROUND(E24*F24*G24,0)</f>
        <v>163</v>
      </c>
    </row>
    <row r="25" spans="1:8" ht="12.75" customHeight="1">
      <c r="A25" s="37" t="s">
        <v>67</v>
      </c>
      <c r="B25" s="36" t="s">
        <v>76</v>
      </c>
      <c r="C25" s="37" t="s">
        <v>77</v>
      </c>
      <c r="D25" s="37" t="s">
        <v>75</v>
      </c>
      <c r="E25" s="29">
        <v>130</v>
      </c>
      <c r="F25" s="40">
        <v>3</v>
      </c>
      <c r="G25" s="35"/>
      <c r="H25" s="3">
        <f>ROUND(E25*F25,0)</f>
        <v>390</v>
      </c>
    </row>
    <row r="26" spans="1:10" ht="12.75" customHeight="1">
      <c r="A26" s="37" t="s">
        <v>89</v>
      </c>
      <c r="B26" s="36" t="s">
        <v>57</v>
      </c>
      <c r="C26" s="37" t="s">
        <v>58</v>
      </c>
      <c r="D26" s="37" t="s">
        <v>39</v>
      </c>
      <c r="E26" s="35"/>
      <c r="F26" s="35"/>
      <c r="G26" s="35"/>
      <c r="H26" s="35"/>
      <c r="J26" s="41"/>
    </row>
    <row r="27" spans="1:8" ht="12.75" customHeight="1">
      <c r="A27" s="42" t="s">
        <v>29</v>
      </c>
      <c r="B27" s="24" t="s">
        <v>59</v>
      </c>
      <c r="C27" s="10" t="s">
        <v>54</v>
      </c>
      <c r="D27" s="10"/>
      <c r="E27" s="31">
        <v>22.9</v>
      </c>
      <c r="F27" s="30">
        <v>19</v>
      </c>
      <c r="G27" s="31">
        <v>0.9</v>
      </c>
      <c r="H27" s="39">
        <f>ROUND(E27*F27*G27,0)</f>
        <v>392</v>
      </c>
    </row>
    <row r="28" spans="1:8" ht="12.75" customHeight="1">
      <c r="A28" s="42" t="s">
        <v>72</v>
      </c>
      <c r="B28" s="24" t="s">
        <v>78</v>
      </c>
      <c r="C28" s="10" t="s">
        <v>54</v>
      </c>
      <c r="D28" s="10"/>
      <c r="E28" s="31">
        <v>30.6</v>
      </c>
      <c r="F28" s="30">
        <v>6</v>
      </c>
      <c r="G28" s="31">
        <v>0.9</v>
      </c>
      <c r="H28" s="39">
        <f>ROUND(E28*F28*G28,0)</f>
        <v>165</v>
      </c>
    </row>
    <row r="29" spans="1:8" ht="12.75">
      <c r="A29" s="43"/>
      <c r="B29" s="13" t="s">
        <v>5</v>
      </c>
      <c r="C29" s="1"/>
      <c r="D29" s="1"/>
      <c r="E29" s="1"/>
      <c r="F29" s="1"/>
      <c r="G29" s="1"/>
      <c r="H29" s="34">
        <f>SUM(H21:H28)</f>
        <v>7642</v>
      </c>
    </row>
    <row r="30" spans="1:8" ht="12.75">
      <c r="A30" s="37" t="s">
        <v>90</v>
      </c>
      <c r="B30" s="12" t="s">
        <v>65</v>
      </c>
      <c r="C30" s="1" t="s">
        <v>68</v>
      </c>
      <c r="D30" s="1" t="s">
        <v>40</v>
      </c>
      <c r="F30" s="5">
        <f>H29</f>
        <v>7642</v>
      </c>
      <c r="G30" s="33">
        <v>0.364</v>
      </c>
      <c r="H30" s="3">
        <f>ROUND(G30*F30,0)</f>
        <v>2782</v>
      </c>
    </row>
    <row r="31" spans="1:8" ht="12.75">
      <c r="A31" s="43"/>
      <c r="B31" s="13" t="s">
        <v>5</v>
      </c>
      <c r="C31" s="1"/>
      <c r="D31" s="1"/>
      <c r="E31" s="1"/>
      <c r="F31" s="1"/>
      <c r="G31" s="1"/>
      <c r="H31" s="34">
        <f>H29+H30</f>
        <v>10424</v>
      </c>
    </row>
    <row r="32" spans="1:8" ht="25.5">
      <c r="A32" s="37" t="s">
        <v>91</v>
      </c>
      <c r="B32" s="12" t="s">
        <v>8</v>
      </c>
      <c r="C32" s="1" t="s">
        <v>60</v>
      </c>
      <c r="D32" s="1" t="s">
        <v>40</v>
      </c>
      <c r="F32" s="3">
        <f>F30+H30</f>
        <v>10424</v>
      </c>
      <c r="G32" s="1">
        <v>0.06</v>
      </c>
      <c r="H32" s="3">
        <f>ROUND(G32*F32,0)</f>
        <v>625</v>
      </c>
    </row>
    <row r="33" spans="1:8" ht="12.75">
      <c r="A33" s="1"/>
      <c r="B33" s="13" t="s">
        <v>24</v>
      </c>
      <c r="C33" s="1"/>
      <c r="D33" s="1"/>
      <c r="E33" s="1"/>
      <c r="F33" s="1"/>
      <c r="G33" s="1"/>
      <c r="H33" s="14">
        <f>SUM(H31:H32)</f>
        <v>11049</v>
      </c>
    </row>
    <row r="34" spans="1:8" ht="16.5" customHeight="1">
      <c r="A34" s="4">
        <v>2</v>
      </c>
      <c r="B34" s="54" t="s">
        <v>3</v>
      </c>
      <c r="C34" s="54"/>
      <c r="D34" s="54"/>
      <c r="E34" s="54"/>
      <c r="F34" s="54"/>
      <c r="G34" s="54"/>
      <c r="H34" s="55"/>
    </row>
    <row r="35" spans="1:8" s="26" customFormat="1" ht="12.75" customHeight="1">
      <c r="A35" s="44" t="s">
        <v>20</v>
      </c>
      <c r="B35" s="27" t="s">
        <v>30</v>
      </c>
      <c r="C35" s="28" t="s">
        <v>28</v>
      </c>
      <c r="D35" s="28" t="s">
        <v>48</v>
      </c>
      <c r="E35" s="28">
        <v>18.2</v>
      </c>
      <c r="F35" s="28">
        <v>34</v>
      </c>
      <c r="G35" s="28"/>
      <c r="H35" s="3">
        <f>ROUND(E35*F35,0)</f>
        <v>619</v>
      </c>
    </row>
    <row r="36" spans="1:8" s="26" customFormat="1" ht="25.5" customHeight="1">
      <c r="A36" s="44" t="s">
        <v>32</v>
      </c>
      <c r="B36" s="27" t="s">
        <v>50</v>
      </c>
      <c r="C36" s="28" t="s">
        <v>51</v>
      </c>
      <c r="D36" s="1" t="s">
        <v>39</v>
      </c>
      <c r="E36" s="29">
        <v>38.4</v>
      </c>
      <c r="F36" s="28">
        <v>6</v>
      </c>
      <c r="G36" s="28"/>
      <c r="H36" s="3">
        <f>ROUND(E36*F36,0)</f>
        <v>230</v>
      </c>
    </row>
    <row r="37" spans="1:8" s="26" customFormat="1" ht="25.5" customHeight="1">
      <c r="A37" s="44" t="s">
        <v>92</v>
      </c>
      <c r="B37" s="27" t="s">
        <v>47</v>
      </c>
      <c r="C37" s="28" t="s">
        <v>45</v>
      </c>
      <c r="D37" s="1" t="s">
        <v>39</v>
      </c>
      <c r="E37" s="29">
        <v>193</v>
      </c>
      <c r="F37" s="28">
        <v>19</v>
      </c>
      <c r="G37" s="28"/>
      <c r="H37" s="3">
        <f>ROUND(E37*F37,0)</f>
        <v>3667</v>
      </c>
    </row>
    <row r="38" spans="1:8" ht="12.75">
      <c r="A38" s="44" t="s">
        <v>27</v>
      </c>
      <c r="B38" s="27" t="s">
        <v>33</v>
      </c>
      <c r="C38" s="28" t="s">
        <v>34</v>
      </c>
      <c r="D38" s="28" t="s">
        <v>48</v>
      </c>
      <c r="E38" s="28">
        <v>3.8</v>
      </c>
      <c r="F38" s="1">
        <v>3</v>
      </c>
      <c r="G38" s="3"/>
      <c r="H38" s="3">
        <f>ROUND(E38*F38,0)</f>
        <v>11</v>
      </c>
    </row>
    <row r="39" spans="1:8" ht="12.75">
      <c r="A39" s="44" t="s">
        <v>44</v>
      </c>
      <c r="B39" s="27" t="s">
        <v>35</v>
      </c>
      <c r="C39" s="28" t="s">
        <v>36</v>
      </c>
      <c r="D39" s="28" t="s">
        <v>48</v>
      </c>
      <c r="E39" s="28">
        <v>48.8</v>
      </c>
      <c r="F39" s="1">
        <f>F38</f>
        <v>3</v>
      </c>
      <c r="G39" s="3"/>
      <c r="H39" s="3">
        <f>ROUND(E39*F39,0)</f>
        <v>146</v>
      </c>
    </row>
    <row r="40" spans="1:8" ht="12.75">
      <c r="A40" s="1"/>
      <c r="B40" s="13" t="s">
        <v>25</v>
      </c>
      <c r="C40" s="1"/>
      <c r="D40" s="1"/>
      <c r="E40" s="1"/>
      <c r="F40" s="1"/>
      <c r="G40" s="1"/>
      <c r="H40" s="14">
        <f>SUM(H35:H39)</f>
        <v>4673</v>
      </c>
    </row>
    <row r="41" spans="1:8" ht="15.75" customHeight="1">
      <c r="A41" s="4">
        <v>3</v>
      </c>
      <c r="B41" s="71" t="s">
        <v>4</v>
      </c>
      <c r="C41" s="72"/>
      <c r="D41" s="72"/>
      <c r="E41" s="72"/>
      <c r="F41" s="72"/>
      <c r="G41" s="72"/>
      <c r="H41" s="73"/>
    </row>
    <row r="42" spans="1:8" ht="38.25">
      <c r="A42" s="43" t="s">
        <v>21</v>
      </c>
      <c r="B42" s="15" t="s">
        <v>80</v>
      </c>
      <c r="C42" s="1" t="s">
        <v>81</v>
      </c>
      <c r="D42" s="37" t="s">
        <v>82</v>
      </c>
      <c r="E42" s="11">
        <v>9</v>
      </c>
      <c r="F42" s="1">
        <v>25</v>
      </c>
      <c r="G42" s="3"/>
      <c r="H42" s="3">
        <f>ROUND(E42*F42,0)</f>
        <v>225</v>
      </c>
    </row>
    <row r="43" spans="1:8" ht="12.75" customHeight="1">
      <c r="A43" s="43" t="s">
        <v>69</v>
      </c>
      <c r="B43" s="15" t="s">
        <v>83</v>
      </c>
      <c r="C43" s="1" t="s">
        <v>84</v>
      </c>
      <c r="D43" s="37" t="s">
        <v>85</v>
      </c>
      <c r="E43" s="11">
        <v>1100</v>
      </c>
      <c r="F43" s="1">
        <v>1</v>
      </c>
      <c r="G43" s="3"/>
      <c r="H43" s="3">
        <f>ROUND(E43*F43,0)</f>
        <v>1100</v>
      </c>
    </row>
    <row r="44" spans="1:8" ht="25.5" customHeight="1">
      <c r="A44" s="43" t="s">
        <v>41</v>
      </c>
      <c r="B44" s="15" t="s">
        <v>79</v>
      </c>
      <c r="C44" s="1" t="s">
        <v>71</v>
      </c>
      <c r="D44" s="37" t="s">
        <v>73</v>
      </c>
      <c r="E44" s="1">
        <v>18.5</v>
      </c>
      <c r="F44" s="1">
        <f>F21</f>
        <v>0.5</v>
      </c>
      <c r="G44" s="3"/>
      <c r="H44" s="3">
        <f>ROUND(E44*F44,0)</f>
        <v>9</v>
      </c>
    </row>
    <row r="45" spans="1:8" ht="38.25">
      <c r="A45" s="43" t="s">
        <v>46</v>
      </c>
      <c r="B45" s="15" t="s">
        <v>61</v>
      </c>
      <c r="C45" s="1" t="s">
        <v>18</v>
      </c>
      <c r="D45" s="37" t="s">
        <v>55</v>
      </c>
      <c r="E45" s="1">
        <v>9.3</v>
      </c>
      <c r="F45" s="1">
        <f>F21+F22+F23+F24</f>
        <v>340.5</v>
      </c>
      <c r="G45" s="3"/>
      <c r="H45" s="3">
        <f>ROUND(E45*F45,0)</f>
        <v>3167</v>
      </c>
    </row>
    <row r="46" spans="1:8" ht="25.5" customHeight="1">
      <c r="A46" s="43" t="s">
        <v>93</v>
      </c>
      <c r="B46" s="15" t="s">
        <v>86</v>
      </c>
      <c r="C46" s="1" t="s">
        <v>87</v>
      </c>
      <c r="D46" s="37" t="s">
        <v>88</v>
      </c>
      <c r="E46" s="11">
        <v>90</v>
      </c>
      <c r="F46" s="1">
        <f>F25</f>
        <v>3</v>
      </c>
      <c r="G46" s="3"/>
      <c r="H46" s="3">
        <f>ROUND(E46*F46,0)</f>
        <v>270</v>
      </c>
    </row>
    <row r="47" spans="1:8" ht="25.5">
      <c r="A47" s="43" t="s">
        <v>94</v>
      </c>
      <c r="B47" s="15" t="s">
        <v>31</v>
      </c>
      <c r="C47" s="1" t="s">
        <v>13</v>
      </c>
      <c r="D47" s="1" t="s">
        <v>42</v>
      </c>
      <c r="E47" s="1">
        <v>20</v>
      </c>
      <c r="F47" s="3">
        <f>SUM(H35:H37)</f>
        <v>4516</v>
      </c>
      <c r="G47" s="1"/>
      <c r="H47" s="3">
        <f>ROUND(E47*F47*0.01,0)</f>
        <v>903</v>
      </c>
    </row>
    <row r="48" spans="1:8" ht="25.5">
      <c r="A48" s="43" t="s">
        <v>95</v>
      </c>
      <c r="B48" s="15" t="s">
        <v>62</v>
      </c>
      <c r="C48" s="1" t="s">
        <v>19</v>
      </c>
      <c r="D48" s="1" t="s">
        <v>42</v>
      </c>
      <c r="E48" s="1">
        <v>15</v>
      </c>
      <c r="F48" s="3">
        <f>H38+H39</f>
        <v>157</v>
      </c>
      <c r="G48" s="16"/>
      <c r="H48" s="3">
        <f>ROUND(E48*F48*0.01,0)</f>
        <v>24</v>
      </c>
    </row>
    <row r="49" spans="1:8" ht="12.75">
      <c r="A49" s="1"/>
      <c r="B49" s="13" t="s">
        <v>5</v>
      </c>
      <c r="C49" s="1"/>
      <c r="D49" s="1"/>
      <c r="E49" s="1"/>
      <c r="F49" s="1"/>
      <c r="G49" s="16"/>
      <c r="H49" s="3">
        <f>SUM(H42:H48)</f>
        <v>5698</v>
      </c>
    </row>
    <row r="50" spans="1:12" ht="38.25">
      <c r="A50" s="43" t="s">
        <v>96</v>
      </c>
      <c r="B50" s="15" t="s">
        <v>63</v>
      </c>
      <c r="C50" s="1" t="s">
        <v>43</v>
      </c>
      <c r="D50" s="1" t="s">
        <v>42</v>
      </c>
      <c r="E50" s="3">
        <v>18</v>
      </c>
      <c r="F50" s="3">
        <f>H49</f>
        <v>5698</v>
      </c>
      <c r="G50" s="16"/>
      <c r="H50" s="3">
        <f>ROUND(E50*F50*0.01,0)</f>
        <v>1026</v>
      </c>
      <c r="K50" s="17"/>
      <c r="L50" s="17"/>
    </row>
    <row r="51" spans="1:12" ht="12.75">
      <c r="A51" s="1"/>
      <c r="B51" s="13" t="s">
        <v>26</v>
      </c>
      <c r="C51" s="1"/>
      <c r="D51" s="1"/>
      <c r="E51" s="1"/>
      <c r="F51" s="1"/>
      <c r="G51" s="1"/>
      <c r="H51" s="14">
        <f>SUM(H49:H50)</f>
        <v>6724</v>
      </c>
      <c r="L51" s="17"/>
    </row>
    <row r="52" spans="1:8" ht="12.75">
      <c r="A52" s="1"/>
      <c r="B52" s="13" t="s">
        <v>22</v>
      </c>
      <c r="C52" s="1"/>
      <c r="D52" s="1"/>
      <c r="E52" s="1"/>
      <c r="F52" s="1"/>
      <c r="G52" s="1"/>
      <c r="H52" s="3">
        <f>H33+H40+H51</f>
        <v>22446</v>
      </c>
    </row>
    <row r="53" spans="1:8" ht="12.75">
      <c r="A53" s="1"/>
      <c r="B53" s="13" t="s">
        <v>98</v>
      </c>
      <c r="C53" s="1"/>
      <c r="D53" s="1"/>
      <c r="E53" s="3"/>
      <c r="F53" s="5">
        <f>H52</f>
        <v>22446</v>
      </c>
      <c r="G53" s="1">
        <v>44.19</v>
      </c>
      <c r="H53" s="3">
        <f>ROUND(F53*G53,0)</f>
        <v>991889</v>
      </c>
    </row>
    <row r="54" spans="1:8" ht="12.75">
      <c r="A54" s="1"/>
      <c r="B54" s="13" t="s">
        <v>64</v>
      </c>
      <c r="C54" s="1"/>
      <c r="D54" s="1"/>
      <c r="E54" s="3"/>
      <c r="F54" s="5">
        <f>H53</f>
        <v>991889</v>
      </c>
      <c r="G54" s="1">
        <v>1</v>
      </c>
      <c r="H54" s="16">
        <f>ROUND(F54*G54,2)</f>
        <v>991889</v>
      </c>
    </row>
    <row r="55" spans="1:8" ht="12.75">
      <c r="A55" s="1"/>
      <c r="B55" s="13" t="s">
        <v>23</v>
      </c>
      <c r="C55" s="1"/>
      <c r="D55" s="1" t="s">
        <v>42</v>
      </c>
      <c r="E55" s="3">
        <v>18</v>
      </c>
      <c r="F55" s="25">
        <f>H54</f>
        <v>991889</v>
      </c>
      <c r="G55" s="1"/>
      <c r="H55" s="16">
        <f>ROUND(E55*F55/100,2)</f>
        <v>178540.02</v>
      </c>
    </row>
    <row r="56" spans="1:9" ht="12.75">
      <c r="A56" s="1"/>
      <c r="B56" s="18" t="s">
        <v>9</v>
      </c>
      <c r="C56" s="1"/>
      <c r="D56" s="1"/>
      <c r="E56" s="3"/>
      <c r="F56" s="25"/>
      <c r="G56" s="1"/>
      <c r="H56" s="45">
        <f>H55+H54</f>
        <v>1170429.02</v>
      </c>
      <c r="I56" s="32"/>
    </row>
    <row r="57" spans="1:8" ht="12.75">
      <c r="A57" s="19"/>
      <c r="B57" s="20"/>
      <c r="C57" s="19"/>
      <c r="D57" s="19"/>
      <c r="E57" s="21"/>
      <c r="F57" s="19"/>
      <c r="G57" s="19"/>
      <c r="H57" s="22"/>
    </row>
    <row r="58" ht="15.75" customHeight="1"/>
    <row r="59" spans="1:4" ht="12.75">
      <c r="A59" s="77" t="s">
        <v>110</v>
      </c>
      <c r="B59" s="77"/>
      <c r="C59" s="77"/>
      <c r="D59" s="77"/>
    </row>
    <row r="63" ht="16.5" customHeight="1"/>
    <row r="64" ht="16.5" customHeight="1"/>
    <row r="65" ht="16.5" customHeight="1"/>
    <row r="66" ht="7.5" customHeight="1"/>
    <row r="69" ht="7.5" customHeight="1"/>
    <row r="70" ht="15.75" customHeight="1"/>
    <row r="71" ht="93.75" customHeight="1"/>
    <row r="73" ht="12.75" customHeight="1"/>
    <row r="74" ht="12.75" customHeight="1"/>
    <row r="75" ht="16.5" customHeight="1"/>
    <row r="83" ht="16.5" customHeight="1"/>
    <row r="91" ht="15.75" customHeight="1"/>
    <row r="107" ht="15.75" customHeight="1"/>
  </sheetData>
  <sheetProtection/>
  <mergeCells count="22">
    <mergeCell ref="A59:D59"/>
    <mergeCell ref="A12:B12"/>
    <mergeCell ref="A18:H18"/>
    <mergeCell ref="A15:A16"/>
    <mergeCell ref="H15:H16"/>
    <mergeCell ref="C15:C16"/>
    <mergeCell ref="E15:G15"/>
    <mergeCell ref="B34:H34"/>
    <mergeCell ref="B41:H41"/>
    <mergeCell ref="A19:H19"/>
    <mergeCell ref="G1:H1"/>
    <mergeCell ref="D15:D16"/>
    <mergeCell ref="A8:H8"/>
    <mergeCell ref="A9:H9"/>
    <mergeCell ref="A6:B6"/>
    <mergeCell ref="E7:H7"/>
    <mergeCell ref="B20:H20"/>
    <mergeCell ref="A10:H10"/>
    <mergeCell ref="B15:B16"/>
    <mergeCell ref="E6:H6"/>
    <mergeCell ref="A7:B7"/>
    <mergeCell ref="A13:B13"/>
  </mergeCells>
  <printOptions horizontalCentered="1"/>
  <pageMargins left="0.6692913385826772" right="0.3937007874015748" top="0.3937007874015748" bottom="0.3937007874015748" header="0.5118110236220472" footer="0.5118110236220472"/>
  <pageSetup horizontalDpi="600" verticalDpi="600" orientation="portrait" paperSize="9" scale="91" r:id="rId1"/>
  <ignoredErrors>
    <ignoredError sqref="H31 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КГГП</dc:creator>
  <cp:keywords/>
  <dc:description/>
  <cp:lastModifiedBy>e.yacenko</cp:lastModifiedBy>
  <cp:lastPrinted>2016-03-21T11:46:55Z</cp:lastPrinted>
  <dcterms:created xsi:type="dcterms:W3CDTF">2004-08-19T12:27:27Z</dcterms:created>
  <dcterms:modified xsi:type="dcterms:W3CDTF">2016-06-01T08:04:42Z</dcterms:modified>
  <cp:category/>
  <cp:version/>
  <cp:contentType/>
  <cp:contentStatus/>
</cp:coreProperties>
</file>